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defaultThemeVersion="124226"/>
  <mc:AlternateContent xmlns:mc="http://schemas.openxmlformats.org/markup-compatibility/2006">
    <mc:Choice Requires="x15">
      <x15ac:absPath xmlns:x15ac="http://schemas.microsoft.com/office/spreadsheetml/2010/11/ac" url="D:\HUYNHMAI-1\HUYNHMAI\CHUYEN DOI GD NGHE NGHIEP\2019\BOSUNG\10 NGANH\colien-gui\"/>
    </mc:Choice>
  </mc:AlternateContent>
  <xr:revisionPtr revIDLastSave="0" documentId="13_ncr:1_{A61B14EB-7332-402C-93E1-83A392DE18B4}" xr6:coauthVersionLast="45" xr6:coauthVersionMax="45" xr10:uidLastSave="{00000000-0000-0000-0000-000000000000}"/>
  <bookViews>
    <workbookView xWindow="-120" yWindow="-120" windowWidth="20730" windowHeight="11160" activeTab="2" xr2:uid="{00000000-000D-0000-FFFF-FFFF00000000}"/>
  </bookViews>
  <sheets>
    <sheet name="Sheet1" sheetId="1" r:id="rId1"/>
    <sheet name="chuong trinh " sheetId="2" r:id="rId2"/>
    <sheet name="TSDT thongke" sheetId="4" r:id="rId3"/>
    <sheet name="tong hop quy mo" sheetId="3" r:id="rId4"/>
  </sheets>
  <definedNames>
    <definedName name="_xlnm.Print_Titles" localSheetId="1">'chuong trinh '!$3:$5</definedName>
    <definedName name="_xlnm.Print_Titles" localSheetId="0">Sheet1!$4:$5</definedName>
    <definedName name="_xlnm.Print_Titles" localSheetId="3">'tong hop quy mo'!$4:$5</definedName>
    <definedName name="_xlnm.Print_Titles" localSheetId="2">'TSDT thongke'!$3:$5</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U8" i="4" l="1"/>
  <c r="U9" i="4"/>
  <c r="U10" i="4"/>
  <c r="U14" i="4"/>
  <c r="U15" i="4"/>
  <c r="U18" i="4"/>
  <c r="U19" i="4"/>
  <c r="U20" i="4"/>
  <c r="U21" i="4"/>
  <c r="U26" i="4"/>
  <c r="U7" i="4"/>
  <c r="T8" i="4"/>
  <c r="T9" i="4"/>
  <c r="T10" i="4"/>
  <c r="T11" i="4"/>
  <c r="T12" i="4"/>
  <c r="T13" i="4"/>
  <c r="T14" i="4"/>
  <c r="T15" i="4"/>
  <c r="T16" i="4"/>
  <c r="T17" i="4"/>
  <c r="T18" i="4"/>
  <c r="T19" i="4"/>
  <c r="T20" i="4"/>
  <c r="T21" i="4"/>
  <c r="T22" i="4"/>
  <c r="T23" i="4"/>
  <c r="T24" i="4"/>
  <c r="T25" i="4"/>
  <c r="T26" i="4"/>
  <c r="T7" i="4"/>
  <c r="S8" i="4"/>
  <c r="S9" i="4"/>
  <c r="S10" i="4"/>
  <c r="S11" i="4"/>
  <c r="S12" i="4"/>
  <c r="S13" i="4"/>
  <c r="S14" i="4"/>
  <c r="S15" i="4"/>
  <c r="S16" i="4"/>
  <c r="S17" i="4"/>
  <c r="S18" i="4"/>
  <c r="S19" i="4"/>
  <c r="S20" i="4"/>
  <c r="S21" i="4"/>
  <c r="S22" i="4"/>
  <c r="S23" i="4"/>
  <c r="S24" i="4"/>
  <c r="S25" i="4"/>
  <c r="S26" i="4"/>
  <c r="S7" i="4"/>
  <c r="Q26" i="4" l="1"/>
  <c r="P26" i="4"/>
  <c r="O26" i="4"/>
  <c r="P25" i="4"/>
  <c r="O25" i="4"/>
  <c r="Q25" i="4" s="1"/>
  <c r="P24" i="4"/>
  <c r="O24" i="4"/>
  <c r="Q24" i="4" s="1"/>
  <c r="Q23" i="4"/>
  <c r="P23" i="4"/>
  <c r="O23" i="4"/>
  <c r="Q22" i="4"/>
  <c r="P22" i="4"/>
  <c r="O22" i="4"/>
  <c r="P21" i="4"/>
  <c r="O21" i="4"/>
  <c r="Q21" i="4" s="1"/>
  <c r="P20" i="4"/>
  <c r="O20" i="4"/>
  <c r="Q20" i="4" s="1"/>
  <c r="Q19" i="4"/>
  <c r="P19" i="4"/>
  <c r="O19" i="4"/>
  <c r="Q18" i="4"/>
  <c r="P18" i="4"/>
  <c r="O18" i="4"/>
  <c r="P17" i="4"/>
  <c r="O17" i="4"/>
  <c r="Q17" i="4" s="1"/>
  <c r="P16" i="4"/>
  <c r="O16" i="4"/>
  <c r="Q16" i="4" s="1"/>
  <c r="Q15" i="4"/>
  <c r="P15" i="4"/>
  <c r="O15" i="4"/>
  <c r="Q14" i="4"/>
  <c r="P14" i="4"/>
  <c r="O14" i="4"/>
  <c r="P13" i="4"/>
  <c r="O13" i="4"/>
  <c r="Q13" i="4" s="1"/>
  <c r="P12" i="4"/>
  <c r="O12" i="4"/>
  <c r="Q12" i="4" s="1"/>
  <c r="Q11" i="4"/>
  <c r="P11" i="4"/>
  <c r="O11" i="4"/>
  <c r="Q10" i="4"/>
  <c r="P10" i="4"/>
  <c r="O10" i="4"/>
  <c r="P9" i="4"/>
  <c r="O9" i="4"/>
  <c r="Q9" i="4" s="1"/>
  <c r="P8" i="4"/>
  <c r="O8" i="4"/>
  <c r="Q8" i="4" s="1"/>
  <c r="Q7" i="4"/>
  <c r="P7" i="4"/>
  <c r="O7" i="4"/>
  <c r="J57" i="3" l="1"/>
  <c r="I57" i="3"/>
  <c r="I59" i="3" s="1"/>
  <c r="I60" i="3" s="1"/>
  <c r="I61" i="3" s="1"/>
  <c r="G57" i="3"/>
  <c r="E57" i="3"/>
  <c r="E58" i="3" s="1"/>
  <c r="D57" i="3"/>
  <c r="D58" i="3" s="1"/>
  <c r="C57" i="3"/>
  <c r="C58" i="3" s="1"/>
  <c r="F7" i="3"/>
  <c r="F57" i="3" s="1"/>
  <c r="F58" i="3" s="1"/>
  <c r="P26" i="2" l="1"/>
  <c r="O26" i="2"/>
  <c r="Q26" i="2" s="1"/>
  <c r="P25" i="2"/>
  <c r="O25" i="2"/>
  <c r="Q25" i="2" s="1"/>
  <c r="P24" i="2"/>
  <c r="O24" i="2"/>
  <c r="Q24" i="2" s="1"/>
  <c r="P23" i="2"/>
  <c r="O23" i="2"/>
  <c r="Q23" i="2" s="1"/>
  <c r="P22" i="2"/>
  <c r="O22" i="2"/>
  <c r="Q22" i="2" s="1"/>
  <c r="P21" i="2"/>
  <c r="O21" i="2"/>
  <c r="Q21" i="2" s="1"/>
  <c r="P20" i="2"/>
  <c r="O20" i="2"/>
  <c r="Q20" i="2" s="1"/>
  <c r="P19" i="2"/>
  <c r="O19" i="2"/>
  <c r="Q19" i="2" s="1"/>
  <c r="P18" i="2"/>
  <c r="O18" i="2"/>
  <c r="Q18" i="2" s="1"/>
  <c r="P17" i="2"/>
  <c r="O17" i="2"/>
  <c r="Q17" i="2" s="1"/>
  <c r="P16" i="2"/>
  <c r="O16" i="2"/>
  <c r="Q16" i="2" s="1"/>
  <c r="P15" i="2"/>
  <c r="O15" i="2"/>
  <c r="Q15" i="2" s="1"/>
  <c r="P14" i="2"/>
  <c r="O14" i="2"/>
  <c r="Q14" i="2" s="1"/>
  <c r="P13" i="2"/>
  <c r="O13" i="2"/>
  <c r="Q13" i="2" s="1"/>
  <c r="O10" i="2"/>
  <c r="Q10" i="2" s="1"/>
  <c r="P10" i="2"/>
  <c r="O11" i="2"/>
  <c r="Q11" i="2" s="1"/>
  <c r="P11" i="2"/>
  <c r="O12" i="2"/>
  <c r="Q12" i="2" s="1"/>
  <c r="P12" i="2"/>
  <c r="P9" i="2"/>
  <c r="O9" i="2"/>
  <c r="Q9" i="2" s="1"/>
  <c r="P8" i="2"/>
  <c r="O8" i="2"/>
  <c r="Q8" i="2" s="1"/>
  <c r="P7" i="2"/>
  <c r="O7" i="2"/>
  <c r="Q7" i="2" s="1"/>
  <c r="Q33" i="1" l="1"/>
  <c r="Q34" i="1"/>
  <c r="Q35" i="1"/>
  <c r="Q36" i="1"/>
  <c r="Q37" i="1"/>
  <c r="N10" i="1"/>
  <c r="N11" i="1"/>
  <c r="N12" i="1"/>
  <c r="N13" i="1"/>
  <c r="N14" i="1"/>
  <c r="Q8" i="1"/>
  <c r="Q10" i="1"/>
  <c r="Q11" i="1"/>
  <c r="Q12" i="1"/>
  <c r="Q13" i="1"/>
  <c r="Q14" i="1"/>
  <c r="Q15" i="1"/>
  <c r="Q16" i="1"/>
  <c r="Q18" i="1"/>
  <c r="Q19" i="1"/>
  <c r="Q20" i="1"/>
  <c r="Q21" i="1"/>
  <c r="Q23" i="1"/>
  <c r="Q24" i="1"/>
  <c r="Q25" i="1"/>
  <c r="Q26" i="1"/>
  <c r="Q27" i="1"/>
  <c r="Q29" i="1"/>
  <c r="Q28" i="1" s="1"/>
  <c r="Q31" i="1"/>
  <c r="Q32" i="1"/>
  <c r="Q38" i="1"/>
  <c r="Q40" i="1"/>
  <c r="Q41" i="1"/>
  <c r="Q42" i="1"/>
  <c r="Q43" i="1"/>
  <c r="Q45" i="1"/>
  <c r="Q46" i="1"/>
  <c r="Q47" i="1"/>
  <c r="Q48" i="1"/>
  <c r="Q7" i="1"/>
  <c r="N23" i="1"/>
  <c r="N8" i="1"/>
  <c r="N15" i="1"/>
  <c r="N16" i="1"/>
  <c r="N18" i="1"/>
  <c r="N19" i="1"/>
  <c r="N20" i="1"/>
  <c r="N21" i="1"/>
  <c r="N24" i="1"/>
  <c r="N25" i="1"/>
  <c r="N26" i="1"/>
  <c r="N27" i="1"/>
  <c r="N29" i="1"/>
  <c r="N31" i="1"/>
  <c r="N32" i="1"/>
  <c r="N33" i="1"/>
  <c r="N34" i="1"/>
  <c r="N35" i="1"/>
  <c r="N37" i="1"/>
  <c r="N38" i="1"/>
  <c r="N40" i="1"/>
  <c r="N41" i="1"/>
  <c r="N42" i="1"/>
  <c r="N43" i="1"/>
  <c r="N45" i="1"/>
  <c r="N46" i="1"/>
  <c r="N47" i="1"/>
  <c r="N48" i="1"/>
  <c r="I7" i="1"/>
  <c r="N7" i="1"/>
  <c r="F7" i="1"/>
  <c r="F48" i="1" s="1"/>
  <c r="F49" i="1" s="1"/>
  <c r="I44" i="1"/>
  <c r="I39" i="1"/>
  <c r="I30" i="1"/>
  <c r="I28" i="1"/>
  <c r="I22" i="1"/>
  <c r="I17" i="1"/>
  <c r="I9" i="1"/>
  <c r="I6" i="1"/>
  <c r="D48" i="1"/>
  <c r="D49" i="1" s="1"/>
  <c r="E48" i="1"/>
  <c r="E49" i="1" s="1"/>
  <c r="G48" i="1"/>
  <c r="C48" i="1"/>
  <c r="C49" i="1" s="1"/>
  <c r="N22" i="1" l="1"/>
  <c r="Q17" i="1"/>
  <c r="N44" i="1"/>
  <c r="Q44" i="1"/>
  <c r="Q39" i="1"/>
  <c r="Q30" i="1"/>
  <c r="N17" i="1"/>
  <c r="N9" i="1"/>
  <c r="N39" i="1"/>
  <c r="N30" i="1"/>
  <c r="Q22" i="1"/>
  <c r="Q9" i="1"/>
</calcChain>
</file>

<file path=xl/sharedStrings.xml><?xml version="1.0" encoding="utf-8"?>
<sst xmlns="http://schemas.openxmlformats.org/spreadsheetml/2006/main" count="465" uniqueCount="138">
  <si>
    <t>TT</t>
  </si>
  <si>
    <t>Tên nghề</t>
  </si>
  <si>
    <t>Tổng</t>
  </si>
  <si>
    <t>Số GV 
quy đổi</t>
  </si>
  <si>
    <t>Lưu lượng theo quy định</t>
  </si>
  <si>
    <t>CH</t>
  </si>
  <si>
    <t>TG</t>
  </si>
  <si>
    <t>Số giờ TG</t>
  </si>
  <si>
    <t>CĐ</t>
  </si>
  <si>
    <t>TC</t>
  </si>
  <si>
    <t>Công nghệ kỹ thuật điện, điện tử</t>
  </si>
  <si>
    <r>
      <t xml:space="preserve">BẢNG TỔNG HỢP QUY MÔ ĐỀ XUẤT CẤP
</t>
    </r>
    <r>
      <rPr>
        <i/>
        <sz val="11"/>
        <color theme="1"/>
        <rFont val="Calibri"/>
        <family val="2"/>
        <scheme val="minor"/>
      </rPr>
      <t>(Trường CĐ Lý Tự Trọng Tp Hồ Chí Minh )</t>
    </r>
  </si>
  <si>
    <t>Công nghệ Điện - Điện tử</t>
  </si>
  <si>
    <t>Công nghệ kỹ thuật cơ điện tử</t>
  </si>
  <si>
    <t>Kỹ thuật mạng ngoại vi và thiết bị đầu cuối</t>
  </si>
  <si>
    <t>Điện tử công nghiệp</t>
  </si>
  <si>
    <t>Điện công nghiệp</t>
  </si>
  <si>
    <t>I</t>
  </si>
  <si>
    <t>II</t>
  </si>
  <si>
    <t>Khoa Công nghệ nhiệt - lạnh</t>
  </si>
  <si>
    <t>Công nghệ kỹ thuật nhiệt</t>
  </si>
  <si>
    <t>Lắp đặt thiết bị lạnh</t>
  </si>
  <si>
    <t>Khoa cơ bản</t>
  </si>
  <si>
    <t>Khoa Lý luận chính trị</t>
  </si>
  <si>
    <t>III</t>
  </si>
  <si>
    <t>IV</t>
  </si>
  <si>
    <t>V</t>
  </si>
  <si>
    <t>Khoa công nghệ cơ khis</t>
  </si>
  <si>
    <t>Công nghệ kỹ thuật cơ khí</t>
  </si>
  <si>
    <t>Cắt gọt kim loại</t>
  </si>
  <si>
    <t>VI</t>
  </si>
  <si>
    <t>Khoa cơ khí động lực</t>
  </si>
  <si>
    <t>Giờ tăng thêm</t>
  </si>
  <si>
    <t>Công nghệ ô tô</t>
  </si>
  <si>
    <t>VII</t>
  </si>
  <si>
    <t>Khoa công nghệ thông tin</t>
  </si>
  <si>
    <t>Lập trình máy tính</t>
  </si>
  <si>
    <t>Quản trị mạng máy tính</t>
  </si>
  <si>
    <t>VIII</t>
  </si>
  <si>
    <t>Khoa công nghệ may - thời trang</t>
  </si>
  <si>
    <t>Công nghệ may</t>
  </si>
  <si>
    <t>Công nghệ may và thời trang</t>
  </si>
  <si>
    <t>May thời trang</t>
  </si>
  <si>
    <t>Công nghệ may Veston</t>
  </si>
  <si>
    <t>IX</t>
  </si>
  <si>
    <t>Khoa kinh tế</t>
  </si>
  <si>
    <t>Tài chính doanh nghiệp</t>
  </si>
  <si>
    <t>Kế toán doanh nghiệp</t>
  </si>
  <si>
    <t>Quản trị doanh nghiệp vừa và nhỏ</t>
  </si>
  <si>
    <t>Tiếng Anh</t>
  </si>
  <si>
    <t>Tin học ứng dụng</t>
  </si>
  <si>
    <t>Thiết kế trang web</t>
  </si>
  <si>
    <t>Công nghệ kỹ thuật máy tính</t>
  </si>
  <si>
    <t>An ninh mạng</t>
  </si>
  <si>
    <t>Công nghệ chế tạo máy</t>
  </si>
  <si>
    <t>Công nghệ chế tạo dụng cụ</t>
  </si>
  <si>
    <t>Bảo trì hệ thống thiết bị công nghiệp</t>
  </si>
  <si>
    <t>Kỹ thuật máy lạnh và điều hòa không khí</t>
  </si>
  <si>
    <t>Vận hành, sửa chữa thiết bị lạnh</t>
  </si>
  <si>
    <t>Công nghệ kỹ thuật điều khiển và tự động hóa</t>
  </si>
  <si>
    <t>Công nghệ kỹ thuật điều khiển tự động</t>
  </si>
  <si>
    <t>Quy mô đã cấp</t>
  </si>
  <si>
    <t xml:space="preserve">Quy mô đăng ký </t>
  </si>
  <si>
    <t>Lưu lượng cấp</t>
  </si>
  <si>
    <t>Quy mô 
đề xuất cấp</t>
  </si>
  <si>
    <t>Lưu lượng trường đăng ký</t>
  </si>
  <si>
    <t>Tổng không tính giáo viên dạy môn chung và lý luận chính trị</t>
  </si>
  <si>
    <t xml:space="preserve">Ghi chú: Thời gian đào tạo cao đẳng: 3 năm và trung cấp: 2 năm
</t>
  </si>
  <si>
    <t>Những ngành, nghề đề nghị chuyển đổi (bổ sung)</t>
  </si>
  <si>
    <t>Tỷ lệ HSSV/ GVGV</t>
  </si>
  <si>
    <t>Công nghệ kỹ thuật phần cứng máy tính</t>
  </si>
  <si>
    <t>Tên ngành, nghề</t>
  </si>
  <si>
    <t>QĐ ban hành</t>
  </si>
  <si>
    <t>Đối tượng tuyển sinh</t>
  </si>
  <si>
    <t>Trình độ đào tạo</t>
  </si>
  <si>
    <t>Thời gian đào tạo</t>
  </si>
  <si>
    <t>Quy định tối thiểu</t>
  </si>
  <si>
    <t>Số 
tín chỉ</t>
  </si>
  <si>
    <t>Các MH,MĐ 
đào tạo (giờ)</t>
  </si>
  <si>
    <t>Môn chung</t>
  </si>
  <si>
    <t>MH,MĐ chuyên ngành</t>
  </si>
  <si>
    <t>Tổng cộng (8+9+10)</t>
  </si>
  <si>
    <t>Tổng cộng (11+12)</t>
  </si>
  <si>
    <t>Thực hành</t>
  </si>
  <si>
    <t>Ghi chú</t>
  </si>
  <si>
    <t>Số giờ</t>
  </si>
  <si>
    <t>Số tín chỉ</t>
  </si>
  <si>
    <t>Lý thuyết</t>
  </si>
  <si>
    <t>Thi, kiểm tra</t>
  </si>
  <si>
    <t>Tốt nghiệp THPT hoặc tương đương</t>
  </si>
  <si>
    <t>Cao đẳng</t>
  </si>
  <si>
    <t>BẢNG TỔNG HỢP THỜI GIAN ĐÀO TẠO TOÀN KHÓA CỦA CÁC NGÀNH, NGHỀ 
TRONG HỒ SƠ ĐĂNG KÝ BỔ SUNG HOẠT ĐỘNG GIÁO DỤC NGHỀ NGHIỆP CỦA TRƯỜNG CAO ĐẲNG LÝ TỰ TRỌNG THÀNH PHỐ HỒ CHÍ MINH</t>
  </si>
  <si>
    <t>BỔ SUNG 2/2020</t>
  </si>
  <si>
    <t>Quản trị du lịch MICE</t>
  </si>
  <si>
    <t>114/QĐ_LTT-ĐT ngày 12/02/2020</t>
  </si>
  <si>
    <t>2 năm</t>
  </si>
  <si>
    <t>Quản trị lữ hành</t>
  </si>
  <si>
    <t>Quản trị khách sạn</t>
  </si>
  <si>
    <t>Quản trị nhà hàng</t>
  </si>
  <si>
    <t>Kỹ thuật làm bánh</t>
  </si>
  <si>
    <t>Đồ họa đa phương tiện</t>
  </si>
  <si>
    <t>Truyền thông và mạng máy tính</t>
  </si>
  <si>
    <t>Công nghệ kỹ thuật điện tử, truyền thông</t>
  </si>
  <si>
    <t>Sửa chữa máy tàu thủy</t>
  </si>
  <si>
    <t>Sửa chữa máy nâng chuyển</t>
  </si>
  <si>
    <t>Trung cấp</t>
  </si>
  <si>
    <t>Tốt nghiệp THPT</t>
  </si>
  <si>
    <t>1 năm</t>
  </si>
  <si>
    <t>Nghiệp vụ nhà hàng</t>
  </si>
  <si>
    <t>Tốt nghiệp THCS</t>
  </si>
  <si>
    <t>Chưa quy định</t>
  </si>
  <si>
    <t>Thực hành (%)</t>
  </si>
  <si>
    <t>Môn học chung không theo quy định của Bộ Lao động - Thương binh và Xã hội (Cao đẳng: 435 giờ; Trung cấp: 255 giờ)</t>
  </si>
  <si>
    <t>Không đảm bảo khối lượng kiến thức tối thiểu</t>
  </si>
  <si>
    <t>Quy mô tuyển sinh/năm</t>
  </si>
  <si>
    <t>Tổng quy mô</t>
  </si>
  <si>
    <t>Tổng quy mô theo quy định</t>
  </si>
  <si>
    <t>Cơ điện tử</t>
  </si>
  <si>
    <t>Cơ khí chế tạo</t>
  </si>
  <si>
    <t>Thiết kế đồ họa</t>
  </si>
  <si>
    <t>Thương mại điện tử</t>
  </si>
  <si>
    <t>X</t>
  </si>
  <si>
    <t>Kỹ thuật xây dựng</t>
  </si>
  <si>
    <t>Chế tạo khuôn mẫu</t>
  </si>
  <si>
    <t>Logistics</t>
  </si>
  <si>
    <t>Xây dựng</t>
  </si>
  <si>
    <t>Quản lý xây dựng</t>
  </si>
  <si>
    <r>
      <t xml:space="preserve">BẢNG TỔNG HỢP QUY MÔ ĐỀ XUẤT CẤP GCN 41/2018; GBS 41 A-B-C/2018
</t>
    </r>
    <r>
      <rPr>
        <i/>
        <sz val="8"/>
        <color theme="1"/>
        <rFont val="Tahoma"/>
        <family val="2"/>
      </rPr>
      <t>(Trường CĐ Lý Tự Trọng Tp Hồ Chí Minh )</t>
    </r>
  </si>
  <si>
    <t>Bổ sung thêm thời lượng kiến tập (5TC) vào CTK</t>
  </si>
  <si>
    <t>Tổng số giờ của CTDT sau khi bổ sung môn học kiến tập</t>
  </si>
  <si>
    <t>Số giờ thiếu, dư theo quy định</t>
  </si>
  <si>
    <t>Không xác định</t>
  </si>
  <si>
    <t xml:space="preserve">Bổ sung thêm môn Kiến tập 5TC </t>
  </si>
  <si>
    <t xml:space="preserve">Bổ sung thêm môn Kiến tập 5TC và tăng giờ thực hành, giảm giờ lý thuyết </t>
  </si>
  <si>
    <t>Cách điều chỉnh</t>
  </si>
  <si>
    <t>Bổ sung môn kiến tập 5TC do TC chỉnh</t>
  </si>
  <si>
    <t>KHÔNG CHỈNH</t>
  </si>
  <si>
    <t>Bổ sung môn kiến tập 5TC và thêm 55 giờ cho đủ bằng cách tăng giờ thực hành, giảm giờ lý thuyết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</si>
</sst>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b/>
      <sz val="11"/>
      <color theme="1"/>
      <name val="Calibri"/>
      <family val="2"/>
      <scheme val="minor"/>
    </font>
    <font>
      <i/>
      <sz val="11"/>
      <color theme="1"/>
      <name val="Calibri"/>
      <family val="2"/>
      <scheme val="minor"/>
    </font>
    <font>
      <b/>
      <sz val="12"/>
      <color theme="1"/>
      <name val="Times New Roman"/>
      <family val="1"/>
    </font>
    <font>
      <sz val="12"/>
      <color theme="1"/>
      <name val="Times New Roman"/>
      <family val="1"/>
    </font>
    <font>
      <b/>
      <sz val="11"/>
      <color theme="1"/>
      <name val="Times New Roman"/>
      <family val="1"/>
    </font>
    <font>
      <sz val="12"/>
      <name val="Times New Roman"/>
      <family val="1"/>
    </font>
    <font>
      <sz val="11"/>
      <color theme="1"/>
      <name val="Times New Roman"/>
      <family val="1"/>
    </font>
    <font>
      <sz val="11"/>
      <color theme="1"/>
      <name val="Calibri"/>
      <family val="2"/>
      <scheme val="minor"/>
    </font>
    <font>
      <sz val="8"/>
      <color indexed="8"/>
      <name val="Cambria"/>
      <family val="1"/>
      <scheme val="major"/>
    </font>
    <font>
      <sz val="8"/>
      <name val="Cambria"/>
      <family val="1"/>
      <scheme val="major"/>
    </font>
    <font>
      <b/>
      <sz val="8"/>
      <color indexed="8"/>
      <name val="Cambria"/>
      <family val="1"/>
      <scheme val="major"/>
    </font>
    <font>
      <b/>
      <sz val="8"/>
      <name val="Cambria"/>
      <family val="1"/>
      <scheme val="major"/>
    </font>
    <font>
      <i/>
      <sz val="8"/>
      <color indexed="8"/>
      <name val="Cambria"/>
      <family val="1"/>
      <scheme val="major"/>
    </font>
    <font>
      <b/>
      <i/>
      <sz val="8"/>
      <color indexed="8"/>
      <name val="Cambria"/>
      <family val="1"/>
      <scheme val="major"/>
    </font>
    <font>
      <sz val="7"/>
      <color indexed="8"/>
      <name val="Cambria"/>
      <family val="1"/>
      <scheme val="major"/>
    </font>
    <font>
      <b/>
      <sz val="8"/>
      <color theme="1"/>
      <name val="Tahoma"/>
      <family val="2"/>
    </font>
    <font>
      <i/>
      <sz val="8"/>
      <color theme="1"/>
      <name val="Tahoma"/>
      <family val="2"/>
    </font>
    <font>
      <sz val="8"/>
      <color theme="1"/>
      <name val="Tahoma"/>
      <family val="2"/>
    </font>
    <font>
      <sz val="7"/>
      <color rgb="FFFF0000"/>
      <name val="Cambria"/>
      <family val="1"/>
      <scheme val="major"/>
    </font>
    <font>
      <sz val="8"/>
      <color rgb="FFFF0000"/>
      <name val="Cambria"/>
      <family val="1"/>
      <scheme val="major"/>
    </font>
    <font>
      <i/>
      <sz val="8"/>
      <name val="Cambria"/>
      <family val="1"/>
      <scheme val="major"/>
    </font>
    <font>
      <b/>
      <i/>
      <sz val="8"/>
      <name val="Cambria"/>
      <family val="1"/>
      <scheme val="major"/>
    </font>
    <font>
      <sz val="7"/>
      <name val="Cambria"/>
      <family val="1"/>
      <scheme val="major"/>
    </font>
    <font>
      <b/>
      <sz val="8"/>
      <color rgb="FFFF0000"/>
      <name val="Cambria"/>
      <family val="1"/>
      <scheme val="maj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8" fillId="0" borderId="0" applyFont="0" applyFill="0" applyBorder="0" applyAlignment="0" applyProtection="0"/>
  </cellStyleXfs>
  <cellXfs count="152">
    <xf numFmtId="0" fontId="0" fillId="0" borderId="0" xfId="0"/>
    <xf numFmtId="0" fontId="0" fillId="0" borderId="0" xfId="0" applyAlignment="1">
      <alignment vertical="center" wrapText="1"/>
    </xf>
    <xf numFmtId="0" fontId="3" fillId="0" borderId="2" xfId="0" applyFont="1" applyBorder="1" applyAlignment="1">
      <alignment horizontal="center" vertical="center" wrapText="1"/>
    </xf>
    <xf numFmtId="1" fontId="3" fillId="0" borderId="2" xfId="0" applyNumberFormat="1" applyFont="1" applyBorder="1" applyAlignment="1">
      <alignment horizontal="center" vertical="center" wrapText="1"/>
    </xf>
    <xf numFmtId="0" fontId="3" fillId="0" borderId="2" xfId="0" applyFont="1" applyBorder="1" applyAlignment="1">
      <alignment vertical="center" wrapText="1"/>
    </xf>
    <xf numFmtId="0" fontId="4" fillId="0" borderId="2" xfId="0" applyFont="1" applyBorder="1" applyAlignment="1">
      <alignment horizontal="center" vertical="center" wrapText="1"/>
    </xf>
    <xf numFmtId="0" fontId="4" fillId="0" borderId="2" xfId="0" applyFont="1" applyBorder="1" applyAlignment="1">
      <alignment horizontal="left" vertical="center" wrapText="1"/>
    </xf>
    <xf numFmtId="1" fontId="4" fillId="0" borderId="2" xfId="0" applyNumberFormat="1" applyFont="1" applyBorder="1" applyAlignment="1">
      <alignment horizontal="center" vertical="center" wrapText="1"/>
    </xf>
    <xf numFmtId="0" fontId="0" fillId="0" borderId="0" xfId="0" applyAlignment="1">
      <alignment horizontal="center" vertical="center" wrapText="1"/>
    </xf>
    <xf numFmtId="0" fontId="4" fillId="0" borderId="2" xfId="0" applyFont="1" applyBorder="1" applyAlignment="1">
      <alignment vertical="center" wrapText="1"/>
    </xf>
    <xf numFmtId="0" fontId="4" fillId="2" borderId="2" xfId="0" applyFont="1" applyFill="1" applyBorder="1" applyAlignment="1">
      <alignment horizontal="center" vertical="center" wrapText="1"/>
    </xf>
    <xf numFmtId="1" fontId="4" fillId="2" borderId="2" xfId="0" applyNumberFormat="1" applyFont="1" applyFill="1" applyBorder="1" applyAlignment="1">
      <alignment horizontal="center" vertical="center" wrapText="1"/>
    </xf>
    <xf numFmtId="1" fontId="0" fillId="0" borderId="0" xfId="0" applyNumberFormat="1" applyAlignment="1">
      <alignment horizontal="center" vertical="center" wrapText="1"/>
    </xf>
    <xf numFmtId="0" fontId="3" fillId="0" borderId="3" xfId="0" applyFont="1" applyBorder="1" applyAlignment="1">
      <alignment horizontal="center" vertical="center" wrapText="1"/>
    </xf>
    <xf numFmtId="1" fontId="3" fillId="0" borderId="3" xfId="0" applyNumberFormat="1" applyFont="1" applyBorder="1" applyAlignment="1">
      <alignment horizontal="center" vertical="center" wrapText="1"/>
    </xf>
    <xf numFmtId="0" fontId="5" fillId="0" borderId="2" xfId="0" applyFont="1" applyBorder="1" applyAlignment="1">
      <alignment horizontal="center" vertical="center" wrapText="1"/>
    </xf>
    <xf numFmtId="0" fontId="0" fillId="0" borderId="2" xfId="0" applyBorder="1" applyAlignment="1">
      <alignment vertical="center" wrapText="1"/>
    </xf>
    <xf numFmtId="0" fontId="3" fillId="0" borderId="2" xfId="0" applyFont="1" applyBorder="1" applyAlignment="1">
      <alignment horizontal="left" vertical="center" wrapText="1"/>
    </xf>
    <xf numFmtId="0" fontId="4" fillId="0" borderId="0" xfId="0" applyFont="1" applyAlignment="1">
      <alignment horizontal="left" vertical="center" wrapText="1"/>
    </xf>
    <xf numFmtId="0" fontId="0" fillId="0" borderId="0" xfId="0" applyAlignment="1">
      <alignment horizontal="left" vertical="center" wrapText="1"/>
    </xf>
    <xf numFmtId="0" fontId="4" fillId="3" borderId="2" xfId="0" applyFont="1" applyFill="1" applyBorder="1" applyAlignment="1">
      <alignment horizontal="left" vertical="center" wrapText="1"/>
    </xf>
    <xf numFmtId="1" fontId="4" fillId="3" borderId="2" xfId="0" applyNumberFormat="1" applyFont="1" applyFill="1" applyBorder="1" applyAlignment="1">
      <alignment horizontal="center" vertical="center" wrapText="1"/>
    </xf>
    <xf numFmtId="0" fontId="4" fillId="3" borderId="2" xfId="0" applyFont="1" applyFill="1" applyBorder="1" applyAlignment="1">
      <alignment horizontal="center" vertical="center" wrapText="1"/>
    </xf>
    <xf numFmtId="1" fontId="6" fillId="3" borderId="2" xfId="0" applyNumberFormat="1" applyFont="1" applyFill="1" applyBorder="1" applyAlignment="1">
      <alignment horizontal="center" vertical="center" wrapText="1"/>
    </xf>
    <xf numFmtId="0" fontId="6" fillId="3" borderId="2"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3" borderId="2" xfId="0" applyFont="1" applyFill="1" applyBorder="1" applyAlignment="1">
      <alignment vertical="center" wrapText="1"/>
    </xf>
    <xf numFmtId="0" fontId="7" fillId="0" borderId="2" xfId="0" applyFont="1" applyBorder="1" applyAlignment="1">
      <alignment horizontal="center" vertical="center" wrapText="1"/>
    </xf>
    <xf numFmtId="1" fontId="7" fillId="0" borderId="2" xfId="0" applyNumberFormat="1" applyFont="1" applyBorder="1" applyAlignment="1">
      <alignment horizontal="center" vertical="center" wrapText="1"/>
    </xf>
    <xf numFmtId="0" fontId="5" fillId="0" borderId="2" xfId="0" applyFont="1" applyBorder="1" applyAlignment="1">
      <alignment horizontal="left" vertical="center" wrapText="1"/>
    </xf>
    <xf numFmtId="0" fontId="4" fillId="0" borderId="2" xfId="0" applyFont="1" applyFill="1" applyBorder="1" applyAlignment="1">
      <alignment vertical="center" wrapText="1"/>
    </xf>
    <xf numFmtId="0" fontId="3" fillId="0" borderId="2" xfId="0" applyFont="1" applyFill="1" applyBorder="1" applyAlignment="1">
      <alignment vertical="center" wrapText="1"/>
    </xf>
    <xf numFmtId="0" fontId="0" fillId="0" borderId="0" xfId="0" applyFill="1" applyAlignment="1">
      <alignment horizontal="center" vertical="center" wrapText="1"/>
    </xf>
    <xf numFmtId="0" fontId="7" fillId="0" borderId="2" xfId="0" applyFont="1" applyBorder="1" applyAlignment="1">
      <alignment vertical="center" wrapText="1"/>
    </xf>
    <xf numFmtId="0" fontId="5" fillId="0" borderId="2" xfId="0" applyFont="1" applyBorder="1" applyAlignment="1">
      <alignment vertical="center" wrapText="1"/>
    </xf>
    <xf numFmtId="0" fontId="1" fillId="0" borderId="0" xfId="0" applyFont="1" applyAlignment="1">
      <alignment vertical="center" wrapText="1"/>
    </xf>
    <xf numFmtId="0" fontId="3" fillId="2" borderId="2" xfId="0" applyFont="1" applyFill="1" applyBorder="1" applyAlignment="1">
      <alignment horizontal="center" vertical="center" wrapText="1"/>
    </xf>
    <xf numFmtId="1" fontId="3" fillId="2" borderId="2" xfId="0" applyNumberFormat="1" applyFont="1" applyFill="1" applyBorder="1" applyAlignment="1">
      <alignment horizontal="center" vertical="center" wrapText="1"/>
    </xf>
    <xf numFmtId="0" fontId="0" fillId="3" borderId="0" xfId="0" applyFill="1" applyAlignment="1">
      <alignment horizontal="left"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3" fontId="9" fillId="0" borderId="0" xfId="0" applyNumberFormat="1" applyFont="1" applyAlignment="1">
      <alignment vertical="center" wrapText="1"/>
    </xf>
    <xf numFmtId="0" fontId="10" fillId="0" borderId="0" xfId="0" applyFont="1" applyAlignment="1">
      <alignment vertical="center" wrapText="1"/>
    </xf>
    <xf numFmtId="0" fontId="9" fillId="0" borderId="0" xfId="0" applyFont="1" applyAlignment="1">
      <alignment vertical="center" wrapText="1"/>
    </xf>
    <xf numFmtId="0" fontId="11" fillId="0" borderId="2" xfId="0" applyFont="1" applyBorder="1" applyAlignment="1">
      <alignment horizontal="center" vertical="center" wrapText="1"/>
    </xf>
    <xf numFmtId="3" fontId="11" fillId="0" borderId="2" xfId="0" applyNumberFormat="1" applyFont="1" applyBorder="1" applyAlignment="1">
      <alignment horizontal="center" vertical="center" wrapText="1"/>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14" fillId="0" borderId="2" xfId="0" applyFont="1" applyBorder="1" applyAlignment="1">
      <alignment horizontal="center" vertical="center" wrapText="1"/>
    </xf>
    <xf numFmtId="0" fontId="9" fillId="0" borderId="2" xfId="0" applyFont="1" applyBorder="1" applyAlignment="1">
      <alignment horizontal="center" vertical="center" wrapText="1"/>
    </xf>
    <xf numFmtId="0" fontId="9" fillId="0" borderId="2" xfId="0" applyFont="1" applyBorder="1" applyAlignment="1">
      <alignment horizontal="left" vertical="center" wrapText="1"/>
    </xf>
    <xf numFmtId="3" fontId="9" fillId="0" borderId="2" xfId="0" applyNumberFormat="1" applyFont="1" applyBorder="1" applyAlignment="1">
      <alignment vertical="center" wrapText="1"/>
    </xf>
    <xf numFmtId="3" fontId="12" fillId="0" borderId="2" xfId="0" applyNumberFormat="1" applyFont="1" applyBorder="1" applyAlignment="1">
      <alignment horizontal="center" vertical="center" wrapText="1"/>
    </xf>
    <xf numFmtId="0" fontId="9" fillId="0" borderId="2" xfId="0" applyFont="1" applyBorder="1" applyAlignment="1">
      <alignment vertical="center" wrapText="1"/>
    </xf>
    <xf numFmtId="0" fontId="10" fillId="0" borderId="2" xfId="0" applyFont="1" applyBorder="1" applyAlignment="1">
      <alignment vertical="center" wrapText="1"/>
    </xf>
    <xf numFmtId="3" fontId="10" fillId="0" borderId="2" xfId="0" applyNumberFormat="1" applyFont="1" applyBorder="1" applyAlignment="1">
      <alignment horizontal="center" vertical="center" wrapText="1"/>
    </xf>
    <xf numFmtId="0" fontId="12" fillId="0" borderId="2" xfId="0" applyFont="1" applyBorder="1" applyAlignment="1">
      <alignment vertical="center" wrapText="1"/>
    </xf>
    <xf numFmtId="4" fontId="9" fillId="0" borderId="2" xfId="1" applyNumberFormat="1" applyFont="1" applyBorder="1" applyAlignment="1">
      <alignment horizontal="center" vertical="center" wrapText="1"/>
    </xf>
    <xf numFmtId="3" fontId="9" fillId="0" borderId="0" xfId="0" applyNumberFormat="1" applyFont="1" applyAlignment="1">
      <alignment horizontal="center" vertical="center" wrapText="1"/>
    </xf>
    <xf numFmtId="3" fontId="9" fillId="0" borderId="2" xfId="0" applyNumberFormat="1" applyFont="1" applyBorder="1" applyAlignment="1">
      <alignment horizontal="center" vertical="center" wrapText="1"/>
    </xf>
    <xf numFmtId="0" fontId="15" fillId="0" borderId="2" xfId="0" applyFont="1" applyBorder="1" applyAlignment="1">
      <alignment vertical="center" wrapText="1"/>
    </xf>
    <xf numFmtId="0" fontId="18" fillId="0" borderId="0" xfId="0" applyFont="1" applyAlignment="1">
      <alignment vertical="center" wrapText="1"/>
    </xf>
    <xf numFmtId="1" fontId="16" fillId="0" borderId="2" xfId="0" applyNumberFormat="1"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2" xfId="0" applyFont="1" applyBorder="1" applyAlignment="1">
      <alignment horizontal="left" vertical="center" wrapText="1"/>
    </xf>
    <xf numFmtId="1" fontId="16" fillId="0" borderId="3" xfId="0" applyNumberFormat="1" applyFont="1" applyBorder="1" applyAlignment="1">
      <alignment horizontal="center" vertical="center" wrapText="1"/>
    </xf>
    <xf numFmtId="0" fontId="16" fillId="0" borderId="2" xfId="0" applyFont="1" applyBorder="1" applyAlignment="1">
      <alignment vertical="center" wrapText="1"/>
    </xf>
    <xf numFmtId="0" fontId="18" fillId="0" borderId="3" xfId="0" applyFont="1" applyBorder="1" applyAlignment="1">
      <alignment horizontal="center" vertical="center" wrapText="1"/>
    </xf>
    <xf numFmtId="0" fontId="18" fillId="0" borderId="2" xfId="0" applyFont="1" applyBorder="1" applyAlignment="1">
      <alignment horizontal="left" vertical="center" wrapText="1"/>
    </xf>
    <xf numFmtId="0" fontId="18" fillId="0" borderId="2" xfId="0" applyFont="1" applyBorder="1" applyAlignment="1">
      <alignment horizontal="center" vertical="center" wrapText="1"/>
    </xf>
    <xf numFmtId="0" fontId="18" fillId="0" borderId="2" xfId="0" applyFont="1" applyBorder="1" applyAlignment="1">
      <alignment vertical="center" wrapText="1"/>
    </xf>
    <xf numFmtId="0" fontId="16" fillId="0" borderId="0" xfId="0" applyFont="1" applyAlignment="1">
      <alignment vertical="center" wrapText="1"/>
    </xf>
    <xf numFmtId="0" fontId="18" fillId="0" borderId="0" xfId="0" applyFont="1" applyAlignment="1">
      <alignment horizontal="left" vertical="center" wrapText="1"/>
    </xf>
    <xf numFmtId="1" fontId="18" fillId="0" borderId="2" xfId="0" applyNumberFormat="1" applyFont="1" applyBorder="1" applyAlignment="1">
      <alignment horizontal="center" vertical="center" wrapText="1"/>
    </xf>
    <xf numFmtId="0" fontId="18" fillId="0" borderId="0" xfId="0" applyFont="1" applyAlignment="1">
      <alignment horizontal="center" vertical="center" wrapText="1"/>
    </xf>
    <xf numFmtId="0" fontId="18" fillId="3" borderId="2" xfId="0" applyFont="1" applyFill="1" applyBorder="1" applyAlignment="1">
      <alignment horizontal="left" vertical="center" wrapText="1"/>
    </xf>
    <xf numFmtId="1" fontId="18" fillId="0" borderId="0" xfId="0" applyNumberFormat="1" applyFont="1" applyAlignment="1">
      <alignment horizontal="center" vertical="center" wrapText="1"/>
    </xf>
    <xf numFmtId="0" fontId="12" fillId="0" borderId="2" xfId="0" applyFont="1" applyBorder="1" applyAlignment="1">
      <alignment horizontal="center" vertical="center" wrapText="1"/>
    </xf>
    <xf numFmtId="0" fontId="19" fillId="0" borderId="2" xfId="0" applyFont="1" applyBorder="1" applyAlignment="1">
      <alignment vertical="center" wrapText="1"/>
    </xf>
    <xf numFmtId="0" fontId="20" fillId="0" borderId="2" xfId="0" applyFont="1" applyBorder="1" applyAlignment="1">
      <alignment horizontal="center" vertical="center" wrapText="1"/>
    </xf>
    <xf numFmtId="0" fontId="20" fillId="0" borderId="2" xfId="0" applyFont="1" applyBorder="1" applyAlignment="1">
      <alignment horizontal="left" vertical="center" wrapText="1"/>
    </xf>
    <xf numFmtId="0" fontId="10" fillId="0" borderId="0" xfId="0" applyFont="1" applyAlignment="1">
      <alignment horizontal="center" vertical="center" wrapText="1"/>
    </xf>
    <xf numFmtId="3" fontId="10" fillId="0" borderId="0" xfId="0" applyNumberFormat="1" applyFont="1" applyAlignment="1">
      <alignment horizontal="center" vertical="center" wrapText="1"/>
    </xf>
    <xf numFmtId="3" fontId="10" fillId="0" borderId="0" xfId="0" applyNumberFormat="1" applyFont="1" applyAlignment="1">
      <alignment vertical="center" wrapText="1"/>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22" fillId="0" borderId="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2" xfId="0" applyFont="1" applyBorder="1" applyAlignment="1">
      <alignment horizontal="left" vertical="center" wrapText="1"/>
    </xf>
    <xf numFmtId="3" fontId="10" fillId="0" borderId="2" xfId="0" applyNumberFormat="1" applyFont="1" applyBorder="1" applyAlignment="1">
      <alignment vertical="center" wrapText="1"/>
    </xf>
    <xf numFmtId="4" fontId="10" fillId="0" borderId="2" xfId="1" applyNumberFormat="1" applyFont="1" applyBorder="1" applyAlignment="1">
      <alignment horizontal="center" vertical="center" wrapText="1"/>
    </xf>
    <xf numFmtId="0" fontId="23" fillId="0" borderId="2" xfId="0" applyFont="1" applyBorder="1" applyAlignment="1">
      <alignment vertical="center" wrapText="1"/>
    </xf>
    <xf numFmtId="0" fontId="10" fillId="0" borderId="0" xfId="0" applyFont="1" applyAlignment="1">
      <alignment horizontal="left" vertical="center" wrapText="1"/>
    </xf>
    <xf numFmtId="3" fontId="20" fillId="0" borderId="2" xfId="0" applyNumberFormat="1" applyFont="1" applyBorder="1" applyAlignment="1">
      <alignment horizontal="center" vertical="center" wrapText="1"/>
    </xf>
    <xf numFmtId="3" fontId="20" fillId="0" borderId="2" xfId="0" applyNumberFormat="1" applyFont="1" applyBorder="1" applyAlignment="1">
      <alignment vertical="center" wrapText="1"/>
    </xf>
    <xf numFmtId="3" fontId="24" fillId="0" borderId="2" xfId="0" applyNumberFormat="1" applyFont="1" applyBorder="1" applyAlignment="1">
      <alignment horizontal="center" vertical="center" wrapText="1"/>
    </xf>
    <xf numFmtId="4" fontId="20" fillId="0" borderId="2" xfId="1" applyNumberFormat="1" applyFont="1" applyBorder="1" applyAlignment="1">
      <alignment horizontal="center" vertical="center" wrapText="1"/>
    </xf>
    <xf numFmtId="0" fontId="20" fillId="0" borderId="2" xfId="0" applyFont="1" applyBorder="1" applyAlignment="1">
      <alignment vertical="center" wrapText="1"/>
    </xf>
    <xf numFmtId="0" fontId="20" fillId="0" borderId="0" xfId="0" applyFont="1" applyAlignment="1">
      <alignment vertical="center" wrapText="1"/>
    </xf>
    <xf numFmtId="0" fontId="24" fillId="0" borderId="2" xfId="0" applyFont="1" applyBorder="1" applyAlignment="1">
      <alignment vertical="center" wrapText="1"/>
    </xf>
    <xf numFmtId="0" fontId="20" fillId="3" borderId="2" xfId="0" applyFont="1" applyFill="1" applyBorder="1" applyAlignment="1">
      <alignment horizontal="center" vertical="center" wrapText="1"/>
    </xf>
    <xf numFmtId="3" fontId="12" fillId="0" borderId="2" xfId="0" applyNumberFormat="1" applyFont="1" applyBorder="1" applyAlignment="1">
      <alignment horizontal="center" vertical="center" wrapText="1"/>
    </xf>
    <xf numFmtId="0" fontId="10" fillId="0" borderId="2" xfId="0" applyFont="1" applyBorder="1" applyAlignment="1">
      <alignment horizontal="center" vertical="center" wrapText="1"/>
    </xf>
    <xf numFmtId="3" fontId="20" fillId="3" borderId="2" xfId="0" applyNumberFormat="1" applyFont="1" applyFill="1" applyBorder="1" applyAlignment="1">
      <alignment vertical="center" wrapText="1"/>
    </xf>
    <xf numFmtId="0" fontId="5" fillId="0" borderId="2" xfId="0" applyFont="1" applyBorder="1" applyAlignment="1">
      <alignment horizontal="center" vertical="center" wrapText="1"/>
    </xf>
    <xf numFmtId="1" fontId="3" fillId="0" borderId="2" xfId="0" applyNumberFormat="1" applyFont="1" applyBorder="1" applyAlignment="1">
      <alignment horizontal="center" vertical="center" wrapText="1"/>
    </xf>
    <xf numFmtId="0" fontId="0" fillId="0" borderId="0" xfId="0" applyAlignment="1">
      <alignment horizontal="left" vertical="center" wrapText="1"/>
    </xf>
    <xf numFmtId="0" fontId="1"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left" vertical="center" wrapText="1"/>
    </xf>
    <xf numFmtId="0" fontId="3" fillId="0" borderId="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1" fontId="3" fillId="0" borderId="1" xfId="0" applyNumberFormat="1" applyFont="1" applyBorder="1" applyAlignment="1">
      <alignment horizontal="center" vertical="center" wrapText="1"/>
    </xf>
    <xf numFmtId="1" fontId="3" fillId="0" borderId="3" xfId="0" applyNumberFormat="1" applyFont="1" applyBorder="1" applyAlignment="1">
      <alignment horizontal="center" vertical="center" wrapText="1"/>
    </xf>
    <xf numFmtId="0" fontId="3"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14" fillId="0" borderId="0" xfId="0" applyFont="1" applyAlignment="1">
      <alignment horizontal="center" vertical="center" wrapText="1"/>
    </xf>
    <xf numFmtId="0" fontId="11" fillId="0" borderId="2" xfId="0" applyFont="1" applyBorder="1" applyAlignment="1">
      <alignment horizontal="center" vertical="center" wrapText="1"/>
    </xf>
    <xf numFmtId="3" fontId="11" fillId="0" borderId="2" xfId="0" applyNumberFormat="1" applyFont="1" applyBorder="1" applyAlignment="1">
      <alignment horizontal="center" vertical="center" wrapText="1"/>
    </xf>
    <xf numFmtId="0" fontId="12" fillId="0" borderId="2" xfId="0" applyFont="1" applyBorder="1" applyAlignment="1">
      <alignment horizontal="center" vertical="center" wrapText="1"/>
    </xf>
    <xf numFmtId="3" fontId="11" fillId="0" borderId="1" xfId="0" applyNumberFormat="1" applyFont="1" applyBorder="1" applyAlignment="1">
      <alignment horizontal="center" vertical="center" wrapText="1"/>
    </xf>
    <xf numFmtId="3" fontId="11" fillId="0" borderId="3" xfId="0" applyNumberFormat="1" applyFont="1" applyBorder="1" applyAlignment="1">
      <alignment horizontal="center" vertical="center" wrapText="1"/>
    </xf>
    <xf numFmtId="0" fontId="9" fillId="0" borderId="0" xfId="0" applyFont="1" applyAlignment="1">
      <alignment horizontal="left" vertical="center" wrapText="1"/>
    </xf>
    <xf numFmtId="0" fontId="11" fillId="0" borderId="4" xfId="0" applyFont="1" applyBorder="1" applyAlignment="1">
      <alignment horizontal="center" vertical="center" wrapText="1"/>
    </xf>
    <xf numFmtId="0" fontId="11" fillId="0" borderId="2" xfId="0" applyFont="1" applyBorder="1" applyAlignment="1">
      <alignment horizontal="left" vertical="center" wrapText="1"/>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0" xfId="0" applyFont="1" applyAlignment="1">
      <alignment horizontal="left" vertical="center" wrapText="1"/>
    </xf>
    <xf numFmtId="0" fontId="12" fillId="0" borderId="4" xfId="0" applyFont="1" applyBorder="1" applyAlignment="1">
      <alignment horizontal="center" vertical="center" wrapText="1"/>
    </xf>
    <xf numFmtId="0" fontId="12" fillId="0" borderId="2" xfId="0" applyFont="1" applyBorder="1" applyAlignment="1">
      <alignment horizontal="left" vertical="center" wrapText="1"/>
    </xf>
    <xf numFmtId="0" fontId="12" fillId="0" borderId="1" xfId="0" applyFont="1" applyBorder="1" applyAlignment="1">
      <alignment horizontal="center" vertical="center" wrapText="1"/>
    </xf>
    <xf numFmtId="0" fontId="12" fillId="0" borderId="3" xfId="0" applyFont="1" applyBorder="1" applyAlignment="1">
      <alignment horizontal="center" vertical="center" wrapText="1"/>
    </xf>
    <xf numFmtId="3" fontId="12" fillId="0" borderId="2" xfId="0" applyNumberFormat="1"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22" fillId="0" borderId="0" xfId="0" applyFont="1" applyAlignment="1">
      <alignment horizontal="center" vertical="center" wrapText="1"/>
    </xf>
    <xf numFmtId="3" fontId="12" fillId="0" borderId="1" xfId="0" applyNumberFormat="1" applyFont="1" applyBorder="1" applyAlignment="1">
      <alignment horizontal="center" vertical="center" wrapText="1"/>
    </xf>
    <xf numFmtId="3" fontId="12" fillId="0" borderId="3" xfId="0" applyNumberFormat="1" applyFont="1" applyBorder="1" applyAlignment="1">
      <alignment horizontal="center" vertical="center" wrapText="1"/>
    </xf>
    <xf numFmtId="0" fontId="16" fillId="0" borderId="0" xfId="0" applyFont="1" applyAlignment="1">
      <alignment horizontal="center" vertical="center" wrapText="1"/>
    </xf>
    <xf numFmtId="0" fontId="16" fillId="0" borderId="1"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2" xfId="0" applyFont="1" applyBorder="1" applyAlignment="1">
      <alignment horizontal="left" vertical="center" wrapText="1"/>
    </xf>
    <xf numFmtId="0" fontId="16" fillId="0" borderId="2" xfId="0" applyFont="1" applyBorder="1" applyAlignment="1">
      <alignment horizontal="center" vertical="center" wrapText="1"/>
    </xf>
    <xf numFmtId="1" fontId="16" fillId="0" borderId="1" xfId="0" applyNumberFormat="1" applyFont="1" applyBorder="1" applyAlignment="1">
      <alignment horizontal="center" vertical="center" wrapText="1"/>
    </xf>
    <xf numFmtId="1" fontId="16" fillId="0" borderId="3" xfId="0" applyNumberFormat="1" applyFont="1" applyBorder="1" applyAlignment="1">
      <alignment horizontal="center" vertical="center" wrapText="1"/>
    </xf>
    <xf numFmtId="1" fontId="16" fillId="0" borderId="2" xfId="0" applyNumberFormat="1" applyFont="1" applyBorder="1" applyAlignment="1">
      <alignment horizontal="center" vertical="center" wrapText="1"/>
    </xf>
  </cellXfs>
  <cellStyles count="2">
    <cellStyle name="Normal" xfId="0" builtinId="0"/>
    <cellStyle name="Percent"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R52"/>
  <sheetViews>
    <sheetView workbookViewId="0">
      <selection activeCell="D10" sqref="D10"/>
    </sheetView>
  </sheetViews>
  <sheetFormatPr defaultRowHeight="15" x14ac:dyDescent="0.25"/>
  <cols>
    <col min="1" max="1" width="4.42578125" style="1" customWidth="1"/>
    <col min="2" max="2" width="28.28515625" style="19" customWidth="1"/>
    <col min="3" max="3" width="5" style="8" customWidth="1"/>
    <col min="4" max="4" width="8.85546875" style="8" customWidth="1"/>
    <col min="5" max="5" width="5.140625" style="8" customWidth="1"/>
    <col min="6" max="6" width="7.7109375" style="8" customWidth="1"/>
    <col min="7" max="7" width="8.7109375" style="8" customWidth="1"/>
    <col min="8" max="8" width="8.140625" style="8" customWidth="1"/>
    <col min="9" max="9" width="10.7109375" style="12" customWidth="1"/>
    <col min="10" max="10" width="6.5703125" style="12" customWidth="1"/>
    <col min="11" max="11" width="6.7109375" style="12" customWidth="1"/>
    <col min="12" max="12" width="6.28515625" style="12" customWidth="1"/>
    <col min="13" max="13" width="5.85546875" style="8" customWidth="1"/>
    <col min="14" max="14" width="9.140625" style="32" customWidth="1"/>
    <col min="15" max="15" width="6.85546875" style="8" customWidth="1"/>
    <col min="16" max="16" width="6.42578125" style="8" customWidth="1"/>
    <col min="17" max="17" width="8.7109375" style="1" customWidth="1"/>
    <col min="18" max="18" width="9.140625" style="1"/>
    <col min="19" max="19" width="11.5703125" style="1" bestFit="1" customWidth="1"/>
    <col min="20" max="16384" width="9.140625" style="1"/>
  </cols>
  <sheetData>
    <row r="2" spans="1:18" ht="32.25" customHeight="1" x14ac:dyDescent="0.25">
      <c r="A2" s="108" t="s">
        <v>11</v>
      </c>
      <c r="B2" s="108"/>
      <c r="C2" s="108"/>
      <c r="D2" s="108"/>
      <c r="E2" s="108"/>
      <c r="F2" s="108"/>
      <c r="G2" s="108"/>
      <c r="H2" s="108"/>
      <c r="I2" s="108"/>
      <c r="J2" s="108"/>
      <c r="K2" s="108"/>
      <c r="L2" s="108"/>
      <c r="M2" s="108"/>
      <c r="N2" s="108"/>
      <c r="O2" s="108"/>
      <c r="P2" s="108"/>
    </row>
    <row r="4" spans="1:18" ht="36.75" customHeight="1" x14ac:dyDescent="0.25">
      <c r="A4" s="109" t="s">
        <v>0</v>
      </c>
      <c r="B4" s="111" t="s">
        <v>1</v>
      </c>
      <c r="C4" s="112" t="s">
        <v>2</v>
      </c>
      <c r="D4" s="112"/>
      <c r="E4" s="112"/>
      <c r="F4" s="112"/>
      <c r="G4" s="112" t="s">
        <v>3</v>
      </c>
      <c r="H4" s="113" t="s">
        <v>69</v>
      </c>
      <c r="I4" s="115" t="s">
        <v>4</v>
      </c>
      <c r="J4" s="106" t="s">
        <v>61</v>
      </c>
      <c r="K4" s="106"/>
      <c r="L4" s="112" t="s">
        <v>62</v>
      </c>
      <c r="M4" s="112"/>
      <c r="N4" s="117" t="s">
        <v>65</v>
      </c>
      <c r="O4" s="112" t="s">
        <v>64</v>
      </c>
      <c r="P4" s="112"/>
      <c r="Q4" s="105" t="s">
        <v>63</v>
      </c>
    </row>
    <row r="5" spans="1:18" ht="35.25" customHeight="1" x14ac:dyDescent="0.25">
      <c r="A5" s="110"/>
      <c r="B5" s="111"/>
      <c r="C5" s="2" t="s">
        <v>5</v>
      </c>
      <c r="D5" s="15" t="s">
        <v>32</v>
      </c>
      <c r="E5" s="2" t="s">
        <v>6</v>
      </c>
      <c r="F5" s="2" t="s">
        <v>7</v>
      </c>
      <c r="G5" s="112"/>
      <c r="H5" s="114"/>
      <c r="I5" s="116"/>
      <c r="J5" s="3" t="s">
        <v>8</v>
      </c>
      <c r="K5" s="3" t="s">
        <v>9</v>
      </c>
      <c r="L5" s="3" t="s">
        <v>8</v>
      </c>
      <c r="M5" s="2" t="s">
        <v>9</v>
      </c>
      <c r="N5" s="118"/>
      <c r="O5" s="2" t="s">
        <v>8</v>
      </c>
      <c r="P5" s="2" t="s">
        <v>9</v>
      </c>
      <c r="Q5" s="105"/>
    </row>
    <row r="6" spans="1:18" ht="35.25" customHeight="1" x14ac:dyDescent="0.25">
      <c r="A6" s="13" t="s">
        <v>17</v>
      </c>
      <c r="B6" s="17" t="s">
        <v>22</v>
      </c>
      <c r="C6" s="2">
        <v>38</v>
      </c>
      <c r="D6" s="2">
        <v>3555</v>
      </c>
      <c r="E6" s="2">
        <v>34</v>
      </c>
      <c r="F6" s="2">
        <v>14595</v>
      </c>
      <c r="G6" s="2">
        <v>78</v>
      </c>
      <c r="H6" s="13">
        <v>25</v>
      </c>
      <c r="I6" s="14">
        <f>G6*H6</f>
        <v>1950</v>
      </c>
      <c r="J6" s="3"/>
      <c r="K6" s="3"/>
      <c r="L6" s="3"/>
      <c r="M6" s="4"/>
      <c r="N6" s="31"/>
      <c r="O6" s="4"/>
      <c r="P6" s="2"/>
      <c r="Q6" s="33"/>
    </row>
    <row r="7" spans="1:18" ht="35.25" customHeight="1" x14ac:dyDescent="0.25">
      <c r="A7" s="25">
        <v>1</v>
      </c>
      <c r="B7" s="6" t="s">
        <v>49</v>
      </c>
      <c r="C7" s="5">
        <v>12</v>
      </c>
      <c r="D7" s="5">
        <v>1725</v>
      </c>
      <c r="E7" s="5">
        <v>2</v>
      </c>
      <c r="F7" s="5">
        <f>420+405</f>
        <v>825</v>
      </c>
      <c r="G7" s="5">
        <v>18</v>
      </c>
      <c r="H7" s="25">
        <v>25</v>
      </c>
      <c r="I7" s="14">
        <f>G7*H7</f>
        <v>450</v>
      </c>
      <c r="J7" s="14">
        <v>50</v>
      </c>
      <c r="K7" s="14"/>
      <c r="L7" s="7">
        <v>150</v>
      </c>
      <c r="M7" s="26">
        <v>50</v>
      </c>
      <c r="N7" s="31">
        <f>L7*3+M7*2</f>
        <v>550</v>
      </c>
      <c r="O7" s="9">
        <v>120</v>
      </c>
      <c r="P7" s="5">
        <v>50</v>
      </c>
      <c r="Q7" s="33">
        <f>O7*3+P7*2</f>
        <v>460</v>
      </c>
    </row>
    <row r="8" spans="1:18" ht="35.25" customHeight="1" x14ac:dyDescent="0.25">
      <c r="A8" s="13" t="s">
        <v>18</v>
      </c>
      <c r="B8" s="17" t="s">
        <v>23</v>
      </c>
      <c r="C8" s="2">
        <v>16</v>
      </c>
      <c r="D8" s="2">
        <v>990</v>
      </c>
      <c r="E8" s="2"/>
      <c r="F8" s="2"/>
      <c r="G8" s="2">
        <v>18</v>
      </c>
      <c r="H8" s="13"/>
      <c r="I8" s="14"/>
      <c r="J8" s="14"/>
      <c r="K8" s="14"/>
      <c r="L8" s="3"/>
      <c r="M8" s="4"/>
      <c r="N8" s="30">
        <f t="shared" ref="N8:N48" si="0">L8*3+M8*2</f>
        <v>0</v>
      </c>
      <c r="O8" s="4"/>
      <c r="P8" s="2"/>
      <c r="Q8" s="33">
        <f t="shared" ref="Q8:Q48" si="1">O8*3+P8*2</f>
        <v>0</v>
      </c>
    </row>
    <row r="9" spans="1:18" s="35" customFormat="1" ht="35.25" customHeight="1" x14ac:dyDescent="0.25">
      <c r="A9" s="13" t="s">
        <v>24</v>
      </c>
      <c r="B9" s="17" t="s">
        <v>12</v>
      </c>
      <c r="C9" s="2">
        <v>40</v>
      </c>
      <c r="D9" s="2">
        <v>5944</v>
      </c>
      <c r="E9" s="2">
        <v>20</v>
      </c>
      <c r="F9" s="2">
        <v>7955</v>
      </c>
      <c r="G9" s="2">
        <v>71</v>
      </c>
      <c r="H9" s="13">
        <v>20</v>
      </c>
      <c r="I9" s="14">
        <f>G9*H9</f>
        <v>1420</v>
      </c>
      <c r="J9" s="14"/>
      <c r="K9" s="14"/>
      <c r="L9" s="3"/>
      <c r="M9" s="4"/>
      <c r="N9" s="31">
        <f>SUM(N10:N16)</f>
        <v>3300</v>
      </c>
      <c r="O9" s="4"/>
      <c r="P9" s="2"/>
      <c r="Q9" s="34">
        <f>SUM(Q10:Q16)</f>
        <v>1440</v>
      </c>
    </row>
    <row r="10" spans="1:18" ht="31.5" customHeight="1" x14ac:dyDescent="0.25">
      <c r="A10" s="5">
        <v>1</v>
      </c>
      <c r="B10" s="18" t="s">
        <v>10</v>
      </c>
      <c r="C10" s="5"/>
      <c r="D10" s="5"/>
      <c r="E10" s="5"/>
      <c r="F10" s="5"/>
      <c r="G10" s="5"/>
      <c r="H10" s="5"/>
      <c r="I10" s="7"/>
      <c r="J10" s="7">
        <v>50</v>
      </c>
      <c r="K10" s="7"/>
      <c r="L10" s="5">
        <v>150</v>
      </c>
      <c r="M10" s="22">
        <v>50</v>
      </c>
      <c r="N10" s="30">
        <f t="shared" si="0"/>
        <v>550</v>
      </c>
      <c r="O10" s="7">
        <v>50</v>
      </c>
      <c r="P10" s="21">
        <v>30</v>
      </c>
      <c r="Q10" s="33">
        <f t="shared" si="1"/>
        <v>210</v>
      </c>
      <c r="R10" s="8"/>
    </row>
    <row r="11" spans="1:18" ht="31.5" customHeight="1" x14ac:dyDescent="0.25">
      <c r="A11" s="5">
        <v>2</v>
      </c>
      <c r="B11" s="6" t="s">
        <v>13</v>
      </c>
      <c r="C11" s="5"/>
      <c r="D11" s="5"/>
      <c r="E11" s="5"/>
      <c r="F11" s="5"/>
      <c r="G11" s="5"/>
      <c r="H11" s="5"/>
      <c r="I11" s="7"/>
      <c r="J11" s="7">
        <v>50</v>
      </c>
      <c r="K11" s="7">
        <v>70</v>
      </c>
      <c r="L11" s="10">
        <v>150</v>
      </c>
      <c r="M11" s="10">
        <v>50</v>
      </c>
      <c r="N11" s="30">
        <f t="shared" si="0"/>
        <v>550</v>
      </c>
      <c r="O11" s="7">
        <v>50</v>
      </c>
      <c r="P11" s="7">
        <v>70</v>
      </c>
      <c r="Q11" s="33">
        <f t="shared" si="1"/>
        <v>290</v>
      </c>
    </row>
    <row r="12" spans="1:18" ht="31.5" customHeight="1" x14ac:dyDescent="0.25">
      <c r="A12" s="5">
        <v>3</v>
      </c>
      <c r="B12" s="6" t="s">
        <v>14</v>
      </c>
      <c r="C12" s="5"/>
      <c r="D12" s="5"/>
      <c r="E12" s="5"/>
      <c r="F12" s="5"/>
      <c r="G12" s="5"/>
      <c r="H12" s="5"/>
      <c r="I12" s="7"/>
      <c r="J12" s="7">
        <v>50</v>
      </c>
      <c r="K12" s="7">
        <v>70</v>
      </c>
      <c r="L12" s="10">
        <v>150</v>
      </c>
      <c r="M12" s="10">
        <v>50</v>
      </c>
      <c r="N12" s="30">
        <f t="shared" si="0"/>
        <v>550</v>
      </c>
      <c r="O12" s="7">
        <v>50</v>
      </c>
      <c r="P12" s="7">
        <v>70</v>
      </c>
      <c r="Q12" s="33">
        <f t="shared" si="1"/>
        <v>290</v>
      </c>
    </row>
    <row r="13" spans="1:18" ht="31.5" customHeight="1" x14ac:dyDescent="0.25">
      <c r="A13" s="5">
        <v>4</v>
      </c>
      <c r="B13" s="6" t="s">
        <v>15</v>
      </c>
      <c r="C13" s="5"/>
      <c r="D13" s="5"/>
      <c r="E13" s="5"/>
      <c r="F13" s="5"/>
      <c r="G13" s="5"/>
      <c r="H13" s="5"/>
      <c r="I13" s="7"/>
      <c r="J13" s="7">
        <v>50</v>
      </c>
      <c r="K13" s="7">
        <v>50</v>
      </c>
      <c r="L13" s="10">
        <v>150</v>
      </c>
      <c r="M13" s="10">
        <v>50</v>
      </c>
      <c r="N13" s="30">
        <f t="shared" si="0"/>
        <v>550</v>
      </c>
      <c r="O13" s="7">
        <v>50</v>
      </c>
      <c r="P13" s="7">
        <v>50</v>
      </c>
      <c r="Q13" s="33">
        <f t="shared" si="1"/>
        <v>250</v>
      </c>
    </row>
    <row r="14" spans="1:18" ht="31.5" customHeight="1" x14ac:dyDescent="0.25">
      <c r="A14" s="5">
        <v>5</v>
      </c>
      <c r="B14" s="6" t="s">
        <v>16</v>
      </c>
      <c r="C14" s="5"/>
      <c r="D14" s="5"/>
      <c r="E14" s="5"/>
      <c r="F14" s="5"/>
      <c r="G14" s="5"/>
      <c r="H14" s="5"/>
      <c r="I14" s="7"/>
      <c r="J14" s="7">
        <v>50</v>
      </c>
      <c r="K14" s="7">
        <v>50</v>
      </c>
      <c r="L14" s="10">
        <v>150</v>
      </c>
      <c r="M14" s="10">
        <v>50</v>
      </c>
      <c r="N14" s="30">
        <f t="shared" si="0"/>
        <v>550</v>
      </c>
      <c r="O14" s="7">
        <v>50</v>
      </c>
      <c r="P14" s="7">
        <v>50</v>
      </c>
      <c r="Q14" s="33">
        <f t="shared" si="1"/>
        <v>250</v>
      </c>
    </row>
    <row r="15" spans="1:18" ht="31.5" customHeight="1" x14ac:dyDescent="0.25">
      <c r="A15" s="5">
        <v>6</v>
      </c>
      <c r="B15" s="20" t="s">
        <v>59</v>
      </c>
      <c r="C15" s="5"/>
      <c r="D15" s="5"/>
      <c r="E15" s="5"/>
      <c r="F15" s="5"/>
      <c r="G15" s="5"/>
      <c r="H15" s="5"/>
      <c r="I15" s="7"/>
      <c r="J15" s="7"/>
      <c r="K15" s="7"/>
      <c r="L15" s="22">
        <v>150</v>
      </c>
      <c r="M15" s="22"/>
      <c r="N15" s="30">
        <f t="shared" si="0"/>
        <v>450</v>
      </c>
      <c r="O15" s="22">
        <v>30</v>
      </c>
      <c r="P15" s="5"/>
      <c r="Q15" s="33">
        <f t="shared" si="1"/>
        <v>90</v>
      </c>
    </row>
    <row r="16" spans="1:18" ht="31.5" customHeight="1" x14ac:dyDescent="0.25">
      <c r="A16" s="5">
        <v>7</v>
      </c>
      <c r="B16" s="20" t="s">
        <v>60</v>
      </c>
      <c r="C16" s="5"/>
      <c r="D16" s="5"/>
      <c r="E16" s="5"/>
      <c r="F16" s="5"/>
      <c r="G16" s="5"/>
      <c r="H16" s="5"/>
      <c r="I16" s="7"/>
      <c r="J16" s="7"/>
      <c r="K16" s="7"/>
      <c r="L16" s="22"/>
      <c r="M16" s="22">
        <v>50</v>
      </c>
      <c r="N16" s="30">
        <f t="shared" si="0"/>
        <v>100</v>
      </c>
      <c r="O16" s="10"/>
      <c r="P16" s="22">
        <v>30</v>
      </c>
      <c r="Q16" s="33">
        <f t="shared" si="1"/>
        <v>60</v>
      </c>
    </row>
    <row r="17" spans="1:17" s="35" customFormat="1" ht="31.5" customHeight="1" x14ac:dyDescent="0.25">
      <c r="A17" s="2" t="s">
        <v>25</v>
      </c>
      <c r="B17" s="17" t="s">
        <v>19</v>
      </c>
      <c r="C17" s="2">
        <v>13</v>
      </c>
      <c r="D17" s="2">
        <v>1895</v>
      </c>
      <c r="E17" s="2">
        <v>0</v>
      </c>
      <c r="F17" s="2">
        <v>0</v>
      </c>
      <c r="G17" s="2">
        <v>17</v>
      </c>
      <c r="H17" s="2">
        <v>20</v>
      </c>
      <c r="I17" s="3">
        <f>G17*H17</f>
        <v>340</v>
      </c>
      <c r="J17" s="3"/>
      <c r="K17" s="3"/>
      <c r="L17" s="36"/>
      <c r="M17" s="36"/>
      <c r="N17" s="31">
        <f>SUM(N18:N21)</f>
        <v>2200</v>
      </c>
      <c r="O17" s="36"/>
      <c r="P17" s="2"/>
      <c r="Q17" s="34">
        <f>SUM(Q18:Q21)</f>
        <v>580</v>
      </c>
    </row>
    <row r="18" spans="1:17" ht="31.5" customHeight="1" x14ac:dyDescent="0.25">
      <c r="A18" s="5">
        <v>1</v>
      </c>
      <c r="B18" s="6" t="s">
        <v>20</v>
      </c>
      <c r="C18" s="5"/>
      <c r="D18" s="5"/>
      <c r="E18" s="5"/>
      <c r="F18" s="5"/>
      <c r="G18" s="5"/>
      <c r="H18" s="10"/>
      <c r="I18" s="7"/>
      <c r="J18" s="7">
        <v>50</v>
      </c>
      <c r="K18" s="7">
        <v>100</v>
      </c>
      <c r="L18" s="10">
        <v>150</v>
      </c>
      <c r="M18" s="10">
        <v>50</v>
      </c>
      <c r="N18" s="30">
        <f t="shared" si="0"/>
        <v>550</v>
      </c>
      <c r="O18" s="10">
        <v>70</v>
      </c>
      <c r="P18" s="5">
        <v>50</v>
      </c>
      <c r="Q18" s="33">
        <f t="shared" si="1"/>
        <v>310</v>
      </c>
    </row>
    <row r="19" spans="1:17" ht="31.5" customHeight="1" x14ac:dyDescent="0.25">
      <c r="A19" s="5">
        <v>2</v>
      </c>
      <c r="B19" s="6" t="s">
        <v>21</v>
      </c>
      <c r="C19" s="5"/>
      <c r="D19" s="5"/>
      <c r="E19" s="5"/>
      <c r="F19" s="5"/>
      <c r="G19" s="5"/>
      <c r="H19" s="10"/>
      <c r="I19" s="7"/>
      <c r="J19" s="7">
        <v>50</v>
      </c>
      <c r="K19" s="7">
        <v>60</v>
      </c>
      <c r="L19" s="10">
        <v>150</v>
      </c>
      <c r="M19" s="10">
        <v>50</v>
      </c>
      <c r="N19" s="30">
        <f t="shared" si="0"/>
        <v>550</v>
      </c>
      <c r="O19" s="10">
        <v>50</v>
      </c>
      <c r="P19" s="5">
        <v>60</v>
      </c>
      <c r="Q19" s="33">
        <f t="shared" si="1"/>
        <v>270</v>
      </c>
    </row>
    <row r="20" spans="1:17" ht="31.5" customHeight="1" x14ac:dyDescent="0.25">
      <c r="A20" s="5">
        <v>3</v>
      </c>
      <c r="B20" s="20" t="s">
        <v>57</v>
      </c>
      <c r="C20" s="5"/>
      <c r="D20" s="5"/>
      <c r="E20" s="5"/>
      <c r="F20" s="5"/>
      <c r="G20" s="5"/>
      <c r="H20" s="10"/>
      <c r="I20" s="7"/>
      <c r="J20" s="7"/>
      <c r="K20" s="7"/>
      <c r="L20" s="22">
        <v>150</v>
      </c>
      <c r="M20" s="22">
        <v>50</v>
      </c>
      <c r="N20" s="30">
        <f t="shared" si="0"/>
        <v>550</v>
      </c>
      <c r="O20" s="22">
        <v>0</v>
      </c>
      <c r="P20" s="22">
        <v>0</v>
      </c>
      <c r="Q20" s="33">
        <f t="shared" si="1"/>
        <v>0</v>
      </c>
    </row>
    <row r="21" spans="1:17" ht="31.5" customHeight="1" x14ac:dyDescent="0.25">
      <c r="A21" s="5">
        <v>4</v>
      </c>
      <c r="B21" s="20" t="s">
        <v>58</v>
      </c>
      <c r="C21" s="5"/>
      <c r="D21" s="5"/>
      <c r="E21" s="5"/>
      <c r="F21" s="5"/>
      <c r="G21" s="5"/>
      <c r="H21" s="10"/>
      <c r="I21" s="7"/>
      <c r="J21" s="7"/>
      <c r="K21" s="7"/>
      <c r="L21" s="22">
        <v>150</v>
      </c>
      <c r="M21" s="22">
        <v>50</v>
      </c>
      <c r="N21" s="30">
        <f t="shared" si="0"/>
        <v>550</v>
      </c>
      <c r="O21" s="22">
        <v>0</v>
      </c>
      <c r="P21" s="22">
        <v>0</v>
      </c>
      <c r="Q21" s="33">
        <f t="shared" si="1"/>
        <v>0</v>
      </c>
    </row>
    <row r="22" spans="1:17" s="35" customFormat="1" ht="31.5" customHeight="1" x14ac:dyDescent="0.25">
      <c r="A22" s="2" t="s">
        <v>26</v>
      </c>
      <c r="B22" s="17" t="s">
        <v>27</v>
      </c>
      <c r="C22" s="2">
        <v>28</v>
      </c>
      <c r="D22" s="2">
        <v>4230</v>
      </c>
      <c r="E22" s="2">
        <v>8</v>
      </c>
      <c r="F22" s="2">
        <v>1545</v>
      </c>
      <c r="G22" s="2">
        <v>40</v>
      </c>
      <c r="H22" s="36">
        <v>20</v>
      </c>
      <c r="I22" s="3">
        <f>H22*G22</f>
        <v>800</v>
      </c>
      <c r="J22" s="3"/>
      <c r="K22" s="3"/>
      <c r="L22" s="36"/>
      <c r="M22" s="36"/>
      <c r="N22" s="31">
        <f>SUM(N23:N27)</f>
        <v>2200</v>
      </c>
      <c r="O22" s="36"/>
      <c r="P22" s="2"/>
      <c r="Q22" s="34">
        <f>SUM(Q23:Q27)</f>
        <v>820</v>
      </c>
    </row>
    <row r="23" spans="1:17" ht="31.5" customHeight="1" x14ac:dyDescent="0.25">
      <c r="A23" s="5">
        <v>1</v>
      </c>
      <c r="B23" s="6" t="s">
        <v>28</v>
      </c>
      <c r="C23" s="5"/>
      <c r="D23" s="5"/>
      <c r="E23" s="5"/>
      <c r="F23" s="5"/>
      <c r="G23" s="5"/>
      <c r="H23" s="10"/>
      <c r="I23" s="7"/>
      <c r="J23" s="7">
        <v>50</v>
      </c>
      <c r="K23" s="7"/>
      <c r="L23" s="11">
        <v>150</v>
      </c>
      <c r="M23" s="22">
        <v>50</v>
      </c>
      <c r="N23" s="30">
        <f t="shared" si="0"/>
        <v>550</v>
      </c>
      <c r="O23" s="10">
        <v>50</v>
      </c>
      <c r="P23" s="22">
        <v>35</v>
      </c>
      <c r="Q23" s="33">
        <f t="shared" si="1"/>
        <v>220</v>
      </c>
    </row>
    <row r="24" spans="1:17" ht="31.5" customHeight="1" x14ac:dyDescent="0.25">
      <c r="A24" s="5">
        <v>2</v>
      </c>
      <c r="B24" s="6" t="s">
        <v>29</v>
      </c>
      <c r="C24" s="5"/>
      <c r="D24" s="5"/>
      <c r="E24" s="5"/>
      <c r="F24" s="5"/>
      <c r="G24" s="5"/>
      <c r="H24" s="10"/>
      <c r="I24" s="7"/>
      <c r="J24" s="7">
        <v>50</v>
      </c>
      <c r="K24" s="7">
        <v>50</v>
      </c>
      <c r="L24" s="11">
        <v>150</v>
      </c>
      <c r="M24" s="10">
        <v>50</v>
      </c>
      <c r="N24" s="30">
        <f t="shared" si="0"/>
        <v>550</v>
      </c>
      <c r="O24" s="10">
        <v>50</v>
      </c>
      <c r="P24" s="5">
        <v>50</v>
      </c>
      <c r="Q24" s="33">
        <f t="shared" si="1"/>
        <v>250</v>
      </c>
    </row>
    <row r="25" spans="1:17" ht="31.5" customHeight="1" x14ac:dyDescent="0.25">
      <c r="A25" s="5">
        <v>3</v>
      </c>
      <c r="B25" s="20" t="s">
        <v>54</v>
      </c>
      <c r="C25" s="5"/>
      <c r="D25" s="5"/>
      <c r="E25" s="5"/>
      <c r="F25" s="5"/>
      <c r="G25" s="5"/>
      <c r="H25" s="10"/>
      <c r="I25" s="7"/>
      <c r="J25" s="7"/>
      <c r="K25" s="7"/>
      <c r="L25" s="23">
        <v>150</v>
      </c>
      <c r="M25" s="24"/>
      <c r="N25" s="30">
        <f t="shared" si="0"/>
        <v>450</v>
      </c>
      <c r="O25" s="22">
        <v>35</v>
      </c>
      <c r="P25" s="22"/>
      <c r="Q25" s="33">
        <f t="shared" si="1"/>
        <v>105</v>
      </c>
    </row>
    <row r="26" spans="1:17" ht="31.5" customHeight="1" x14ac:dyDescent="0.25">
      <c r="A26" s="5">
        <v>4</v>
      </c>
      <c r="B26" s="20" t="s">
        <v>55</v>
      </c>
      <c r="C26" s="5"/>
      <c r="D26" s="5"/>
      <c r="E26" s="5"/>
      <c r="F26" s="5"/>
      <c r="G26" s="5"/>
      <c r="H26" s="10"/>
      <c r="I26" s="7"/>
      <c r="J26" s="7"/>
      <c r="K26" s="7"/>
      <c r="L26" s="23"/>
      <c r="M26" s="24">
        <v>50</v>
      </c>
      <c r="N26" s="30">
        <f t="shared" si="0"/>
        <v>100</v>
      </c>
      <c r="O26" s="22"/>
      <c r="P26" s="22">
        <v>35</v>
      </c>
      <c r="Q26" s="33">
        <f t="shared" si="1"/>
        <v>70</v>
      </c>
    </row>
    <row r="27" spans="1:17" ht="31.5" customHeight="1" x14ac:dyDescent="0.25">
      <c r="A27" s="5">
        <v>5</v>
      </c>
      <c r="B27" s="20" t="s">
        <v>56</v>
      </c>
      <c r="C27" s="5"/>
      <c r="D27" s="5"/>
      <c r="E27" s="5"/>
      <c r="F27" s="5"/>
      <c r="G27" s="5"/>
      <c r="H27" s="10"/>
      <c r="I27" s="7"/>
      <c r="J27" s="7"/>
      <c r="K27" s="7"/>
      <c r="L27" s="23">
        <v>150</v>
      </c>
      <c r="M27" s="24">
        <v>50</v>
      </c>
      <c r="N27" s="30">
        <f t="shared" si="0"/>
        <v>550</v>
      </c>
      <c r="O27" s="22">
        <v>35</v>
      </c>
      <c r="P27" s="22">
        <v>35</v>
      </c>
      <c r="Q27" s="33">
        <f t="shared" si="1"/>
        <v>175</v>
      </c>
    </row>
    <row r="28" spans="1:17" s="35" customFormat="1" ht="31.5" customHeight="1" x14ac:dyDescent="0.25">
      <c r="A28" s="2" t="s">
        <v>30</v>
      </c>
      <c r="B28" s="17" t="s">
        <v>31</v>
      </c>
      <c r="C28" s="2">
        <v>19</v>
      </c>
      <c r="D28" s="2">
        <v>3425</v>
      </c>
      <c r="E28" s="2">
        <v>13</v>
      </c>
      <c r="F28" s="2">
        <v>5850</v>
      </c>
      <c r="G28" s="2">
        <v>40</v>
      </c>
      <c r="H28" s="36">
        <v>20</v>
      </c>
      <c r="I28" s="3">
        <f>G28*H28</f>
        <v>800</v>
      </c>
      <c r="J28" s="3"/>
      <c r="K28" s="3"/>
      <c r="L28" s="37"/>
      <c r="M28" s="36"/>
      <c r="N28" s="31">
        <v>550</v>
      </c>
      <c r="O28" s="34"/>
      <c r="P28" s="34"/>
      <c r="Q28" s="34">
        <f>SUM(Q29)</f>
        <v>550</v>
      </c>
    </row>
    <row r="29" spans="1:17" ht="31.5" customHeight="1" x14ac:dyDescent="0.25">
      <c r="A29" s="5">
        <v>1</v>
      </c>
      <c r="B29" s="6" t="s">
        <v>33</v>
      </c>
      <c r="C29" s="5"/>
      <c r="D29" s="5"/>
      <c r="E29" s="5"/>
      <c r="F29" s="5"/>
      <c r="G29" s="5"/>
      <c r="H29" s="10"/>
      <c r="I29" s="7"/>
      <c r="J29" s="7">
        <v>50</v>
      </c>
      <c r="K29" s="7"/>
      <c r="L29" s="11">
        <v>150</v>
      </c>
      <c r="M29" s="10">
        <v>50</v>
      </c>
      <c r="N29" s="30">
        <f t="shared" si="0"/>
        <v>550</v>
      </c>
      <c r="O29" s="10">
        <v>150</v>
      </c>
      <c r="P29" s="5">
        <v>50</v>
      </c>
      <c r="Q29" s="33">
        <f t="shared" si="1"/>
        <v>550</v>
      </c>
    </row>
    <row r="30" spans="1:17" s="35" customFormat="1" ht="31.5" customHeight="1" x14ac:dyDescent="0.25">
      <c r="A30" s="2" t="s">
        <v>34</v>
      </c>
      <c r="B30" s="17" t="s">
        <v>35</v>
      </c>
      <c r="C30" s="2">
        <v>33</v>
      </c>
      <c r="D30" s="2">
        <v>4965</v>
      </c>
      <c r="E30" s="2">
        <v>15</v>
      </c>
      <c r="F30" s="2">
        <v>6395</v>
      </c>
      <c r="G30" s="2">
        <v>58</v>
      </c>
      <c r="H30" s="36">
        <v>20</v>
      </c>
      <c r="I30" s="3">
        <f>G30*H30</f>
        <v>1160</v>
      </c>
      <c r="J30" s="3"/>
      <c r="K30" s="3"/>
      <c r="L30" s="37"/>
      <c r="M30" s="36"/>
      <c r="N30" s="31">
        <f>SUM(N31:N38)</f>
        <v>3200</v>
      </c>
      <c r="O30" s="36"/>
      <c r="P30" s="2"/>
      <c r="Q30" s="34">
        <f>SUM(Q31:Q38)</f>
        <v>1175</v>
      </c>
    </row>
    <row r="31" spans="1:17" ht="31.5" customHeight="1" x14ac:dyDescent="0.25">
      <c r="A31" s="5">
        <v>1</v>
      </c>
      <c r="B31" s="6" t="s">
        <v>36</v>
      </c>
      <c r="C31" s="5"/>
      <c r="D31" s="5"/>
      <c r="E31" s="5"/>
      <c r="F31" s="5"/>
      <c r="G31" s="5"/>
      <c r="H31" s="5"/>
      <c r="I31" s="7"/>
      <c r="J31" s="7">
        <v>70</v>
      </c>
      <c r="K31" s="7">
        <v>70</v>
      </c>
      <c r="L31" s="7"/>
      <c r="M31" s="5">
        <v>50</v>
      </c>
      <c r="N31" s="30">
        <f t="shared" si="0"/>
        <v>100</v>
      </c>
      <c r="O31" s="7"/>
      <c r="P31" s="7">
        <v>50</v>
      </c>
      <c r="Q31" s="33">
        <f t="shared" si="1"/>
        <v>100</v>
      </c>
    </row>
    <row r="32" spans="1:17" ht="15.75" x14ac:dyDescent="0.25">
      <c r="A32" s="5">
        <v>2</v>
      </c>
      <c r="B32" s="6" t="s">
        <v>37</v>
      </c>
      <c r="C32" s="5"/>
      <c r="D32" s="5"/>
      <c r="E32" s="5"/>
      <c r="F32" s="5"/>
      <c r="G32" s="5"/>
      <c r="H32" s="5"/>
      <c r="I32" s="7"/>
      <c r="J32" s="7">
        <v>50</v>
      </c>
      <c r="K32" s="7">
        <v>50</v>
      </c>
      <c r="L32" s="7">
        <v>150</v>
      </c>
      <c r="M32" s="5">
        <v>50</v>
      </c>
      <c r="N32" s="30">
        <f t="shared" si="0"/>
        <v>550</v>
      </c>
      <c r="O32" s="7">
        <v>70</v>
      </c>
      <c r="P32" s="7">
        <v>50</v>
      </c>
      <c r="Q32" s="33">
        <f t="shared" si="1"/>
        <v>310</v>
      </c>
    </row>
    <row r="33" spans="1:17" ht="15.75" x14ac:dyDescent="0.25">
      <c r="A33" s="5">
        <v>3</v>
      </c>
      <c r="B33" s="20" t="s">
        <v>50</v>
      </c>
      <c r="C33" s="5"/>
      <c r="D33" s="5"/>
      <c r="E33" s="5"/>
      <c r="F33" s="5"/>
      <c r="G33" s="5"/>
      <c r="H33" s="5"/>
      <c r="I33" s="7"/>
      <c r="J33" s="7"/>
      <c r="K33" s="7"/>
      <c r="L33" s="21">
        <v>150</v>
      </c>
      <c r="M33" s="22">
        <v>50</v>
      </c>
      <c r="N33" s="30">
        <f t="shared" si="0"/>
        <v>550</v>
      </c>
      <c r="O33" s="7">
        <v>35</v>
      </c>
      <c r="P33" s="7">
        <v>30</v>
      </c>
      <c r="Q33" s="33">
        <f t="shared" si="1"/>
        <v>165</v>
      </c>
    </row>
    <row r="34" spans="1:17" ht="15.75" x14ac:dyDescent="0.25">
      <c r="A34" s="5">
        <v>4</v>
      </c>
      <c r="B34" s="20" t="s">
        <v>51</v>
      </c>
      <c r="C34" s="5"/>
      <c r="D34" s="5"/>
      <c r="E34" s="5"/>
      <c r="F34" s="5"/>
      <c r="G34" s="5"/>
      <c r="H34" s="5"/>
      <c r="I34" s="7"/>
      <c r="J34" s="7"/>
      <c r="K34" s="7"/>
      <c r="L34" s="21">
        <v>150</v>
      </c>
      <c r="M34" s="22">
        <v>50</v>
      </c>
      <c r="N34" s="30">
        <f t="shared" si="0"/>
        <v>550</v>
      </c>
      <c r="O34" s="7">
        <v>35</v>
      </c>
      <c r="P34" s="7">
        <v>30</v>
      </c>
      <c r="Q34" s="33">
        <f t="shared" si="1"/>
        <v>165</v>
      </c>
    </row>
    <row r="35" spans="1:17" ht="15.75" x14ac:dyDescent="0.25">
      <c r="A35" s="5">
        <v>5</v>
      </c>
      <c r="B35" s="20" t="s">
        <v>52</v>
      </c>
      <c r="C35" s="5"/>
      <c r="D35" s="5"/>
      <c r="E35" s="5"/>
      <c r="F35" s="5"/>
      <c r="G35" s="5"/>
      <c r="H35" s="5"/>
      <c r="I35" s="7"/>
      <c r="J35" s="7"/>
      <c r="K35" s="7"/>
      <c r="L35" s="21">
        <v>150</v>
      </c>
      <c r="M35" s="22"/>
      <c r="N35" s="30">
        <f t="shared" si="0"/>
        <v>450</v>
      </c>
      <c r="O35" s="7">
        <v>35</v>
      </c>
      <c r="P35" s="5"/>
      <c r="Q35" s="33">
        <f t="shared" si="1"/>
        <v>105</v>
      </c>
    </row>
    <row r="36" spans="1:17" ht="31.5" x14ac:dyDescent="0.25">
      <c r="A36" s="5">
        <v>6</v>
      </c>
      <c r="B36" s="20" t="s">
        <v>70</v>
      </c>
      <c r="C36" s="5"/>
      <c r="D36" s="5"/>
      <c r="E36" s="5"/>
      <c r="F36" s="5"/>
      <c r="G36" s="5"/>
      <c r="H36" s="5"/>
      <c r="I36" s="7"/>
      <c r="J36" s="7"/>
      <c r="K36" s="7"/>
      <c r="L36" s="21"/>
      <c r="M36" s="22">
        <v>50</v>
      </c>
      <c r="N36" s="30"/>
      <c r="O36" s="7"/>
      <c r="P36" s="5">
        <v>30</v>
      </c>
      <c r="Q36" s="33">
        <f t="shared" si="1"/>
        <v>60</v>
      </c>
    </row>
    <row r="37" spans="1:17" ht="15.75" x14ac:dyDescent="0.25">
      <c r="A37" s="5">
        <v>7</v>
      </c>
      <c r="B37" s="20" t="s">
        <v>36</v>
      </c>
      <c r="C37" s="5"/>
      <c r="D37" s="5"/>
      <c r="E37" s="5"/>
      <c r="F37" s="5"/>
      <c r="G37" s="5"/>
      <c r="H37" s="5"/>
      <c r="I37" s="7"/>
      <c r="J37" s="7"/>
      <c r="K37" s="7"/>
      <c r="L37" s="21">
        <v>150</v>
      </c>
      <c r="M37" s="22"/>
      <c r="N37" s="30">
        <f t="shared" si="0"/>
        <v>450</v>
      </c>
      <c r="O37" s="7">
        <v>35</v>
      </c>
      <c r="P37" s="5"/>
      <c r="Q37" s="33">
        <f t="shared" si="1"/>
        <v>105</v>
      </c>
    </row>
    <row r="38" spans="1:17" ht="15.75" x14ac:dyDescent="0.25">
      <c r="A38" s="5">
        <v>8</v>
      </c>
      <c r="B38" s="20" t="s">
        <v>53</v>
      </c>
      <c r="C38" s="5"/>
      <c r="D38" s="5"/>
      <c r="E38" s="5"/>
      <c r="F38" s="5"/>
      <c r="G38" s="5"/>
      <c r="H38" s="5"/>
      <c r="I38" s="7"/>
      <c r="J38" s="7"/>
      <c r="K38" s="7"/>
      <c r="L38" s="21">
        <v>150</v>
      </c>
      <c r="M38" s="22">
        <v>50</v>
      </c>
      <c r="N38" s="30">
        <f t="shared" si="0"/>
        <v>550</v>
      </c>
      <c r="O38" s="7">
        <v>35</v>
      </c>
      <c r="P38" s="5">
        <v>30</v>
      </c>
      <c r="Q38" s="33">
        <f t="shared" si="1"/>
        <v>165</v>
      </c>
    </row>
    <row r="39" spans="1:17" s="35" customFormat="1" ht="31.5" x14ac:dyDescent="0.25">
      <c r="A39" s="4" t="s">
        <v>38</v>
      </c>
      <c r="B39" s="17" t="s">
        <v>39</v>
      </c>
      <c r="C39" s="2">
        <v>12</v>
      </c>
      <c r="D39" s="2">
        <v>1703</v>
      </c>
      <c r="E39" s="2">
        <v>5</v>
      </c>
      <c r="F39" s="2">
        <v>690</v>
      </c>
      <c r="G39" s="2">
        <v>18</v>
      </c>
      <c r="H39" s="2">
        <v>20</v>
      </c>
      <c r="I39" s="3">
        <f>G39*H39</f>
        <v>360</v>
      </c>
      <c r="J39" s="3"/>
      <c r="K39" s="3"/>
      <c r="L39" s="3"/>
      <c r="M39" s="2"/>
      <c r="N39" s="31">
        <f>SUM(N40:N43)</f>
        <v>1650</v>
      </c>
      <c r="O39" s="2"/>
      <c r="P39" s="2"/>
      <c r="Q39" s="34">
        <f>SUM(Q40:Q43)</f>
        <v>775</v>
      </c>
    </row>
    <row r="40" spans="1:17" ht="15.75" x14ac:dyDescent="0.25">
      <c r="A40" s="9">
        <v>1</v>
      </c>
      <c r="B40" s="6" t="s">
        <v>40</v>
      </c>
      <c r="C40" s="5"/>
      <c r="D40" s="5"/>
      <c r="E40" s="5"/>
      <c r="F40" s="5"/>
      <c r="G40" s="5"/>
      <c r="H40" s="5"/>
      <c r="I40" s="7"/>
      <c r="J40" s="7">
        <v>50</v>
      </c>
      <c r="K40" s="7"/>
      <c r="L40" s="7">
        <v>150</v>
      </c>
      <c r="M40" s="5"/>
      <c r="N40" s="30">
        <f t="shared" si="0"/>
        <v>450</v>
      </c>
      <c r="O40" s="7">
        <v>50</v>
      </c>
      <c r="P40" s="7"/>
      <c r="Q40" s="33">
        <f t="shared" si="1"/>
        <v>150</v>
      </c>
    </row>
    <row r="41" spans="1:17" ht="15.75" x14ac:dyDescent="0.25">
      <c r="A41" s="9">
        <v>2</v>
      </c>
      <c r="B41" s="6" t="s">
        <v>41</v>
      </c>
      <c r="C41" s="5"/>
      <c r="D41" s="5"/>
      <c r="E41" s="5"/>
      <c r="F41" s="5"/>
      <c r="G41" s="5"/>
      <c r="H41" s="5"/>
      <c r="I41" s="7"/>
      <c r="J41" s="7"/>
      <c r="K41" s="7">
        <v>100</v>
      </c>
      <c r="L41" s="7"/>
      <c r="M41" s="5">
        <v>50</v>
      </c>
      <c r="N41" s="30">
        <f t="shared" si="0"/>
        <v>100</v>
      </c>
      <c r="O41" s="7"/>
      <c r="P41" s="7">
        <v>100</v>
      </c>
      <c r="Q41" s="33">
        <f t="shared" si="1"/>
        <v>200</v>
      </c>
    </row>
    <row r="42" spans="1:17" ht="15.75" x14ac:dyDescent="0.25">
      <c r="A42" s="9">
        <v>3</v>
      </c>
      <c r="B42" s="6" t="s">
        <v>42</v>
      </c>
      <c r="C42" s="5"/>
      <c r="D42" s="5"/>
      <c r="E42" s="5"/>
      <c r="F42" s="5"/>
      <c r="G42" s="5"/>
      <c r="H42" s="5"/>
      <c r="I42" s="7"/>
      <c r="J42" s="7">
        <v>50</v>
      </c>
      <c r="K42" s="7">
        <v>50</v>
      </c>
      <c r="L42" s="7">
        <v>150</v>
      </c>
      <c r="M42" s="5">
        <v>50</v>
      </c>
      <c r="N42" s="30">
        <f t="shared" si="0"/>
        <v>550</v>
      </c>
      <c r="O42" s="7">
        <v>50</v>
      </c>
      <c r="P42" s="7">
        <v>50</v>
      </c>
      <c r="Q42" s="33">
        <f t="shared" si="1"/>
        <v>250</v>
      </c>
    </row>
    <row r="43" spans="1:17" ht="15.75" x14ac:dyDescent="0.25">
      <c r="A43" s="9">
        <v>4</v>
      </c>
      <c r="B43" s="6" t="s">
        <v>43</v>
      </c>
      <c r="C43" s="5"/>
      <c r="D43" s="5"/>
      <c r="E43" s="5"/>
      <c r="F43" s="5"/>
      <c r="G43" s="5"/>
      <c r="H43" s="5"/>
      <c r="I43" s="7"/>
      <c r="J43" s="7">
        <v>35</v>
      </c>
      <c r="K43" s="7">
        <v>35</v>
      </c>
      <c r="L43" s="7">
        <v>150</v>
      </c>
      <c r="M43" s="5">
        <v>50</v>
      </c>
      <c r="N43" s="30">
        <f t="shared" si="0"/>
        <v>550</v>
      </c>
      <c r="O43" s="7">
        <v>35</v>
      </c>
      <c r="P43" s="7">
        <v>35</v>
      </c>
      <c r="Q43" s="33">
        <f t="shared" si="1"/>
        <v>175</v>
      </c>
    </row>
    <row r="44" spans="1:17" s="35" customFormat="1" ht="15.75" x14ac:dyDescent="0.25">
      <c r="A44" s="4" t="s">
        <v>44</v>
      </c>
      <c r="B44" s="17" t="s">
        <v>45</v>
      </c>
      <c r="C44" s="2">
        <v>21</v>
      </c>
      <c r="D44" s="2">
        <v>2970</v>
      </c>
      <c r="E44" s="2">
        <v>6</v>
      </c>
      <c r="F44" s="2">
        <v>2650</v>
      </c>
      <c r="G44" s="2">
        <v>33</v>
      </c>
      <c r="H44" s="2">
        <v>25</v>
      </c>
      <c r="I44" s="3">
        <f>G44*H44</f>
        <v>825</v>
      </c>
      <c r="J44" s="3"/>
      <c r="K44" s="3"/>
      <c r="L44" s="3"/>
      <c r="M44" s="2"/>
      <c r="N44" s="31">
        <f>SUM(N45:N47)</f>
        <v>1650</v>
      </c>
      <c r="O44" s="2"/>
      <c r="P44" s="2"/>
      <c r="Q44" s="34">
        <f>SUM(Q45:Q47)</f>
        <v>840</v>
      </c>
    </row>
    <row r="45" spans="1:17" ht="15.75" x14ac:dyDescent="0.25">
      <c r="A45" s="9">
        <v>1</v>
      </c>
      <c r="B45" s="6" t="s">
        <v>46</v>
      </c>
      <c r="C45" s="5"/>
      <c r="D45" s="5"/>
      <c r="E45" s="5"/>
      <c r="F45" s="5"/>
      <c r="G45" s="5"/>
      <c r="H45" s="5"/>
      <c r="I45" s="7"/>
      <c r="J45" s="7">
        <v>50</v>
      </c>
      <c r="K45" s="7">
        <v>35</v>
      </c>
      <c r="L45" s="7">
        <v>150</v>
      </c>
      <c r="M45" s="5">
        <v>50</v>
      </c>
      <c r="N45" s="30">
        <f t="shared" si="0"/>
        <v>550</v>
      </c>
      <c r="O45" s="7">
        <v>70</v>
      </c>
      <c r="P45" s="7">
        <v>35</v>
      </c>
      <c r="Q45" s="33">
        <f t="shared" si="1"/>
        <v>280</v>
      </c>
    </row>
    <row r="46" spans="1:17" ht="15.75" x14ac:dyDescent="0.25">
      <c r="A46" s="9">
        <v>2</v>
      </c>
      <c r="B46" s="6" t="s">
        <v>47</v>
      </c>
      <c r="C46" s="5"/>
      <c r="D46" s="5"/>
      <c r="E46" s="5"/>
      <c r="F46" s="5"/>
      <c r="G46" s="5"/>
      <c r="H46" s="5"/>
      <c r="I46" s="7"/>
      <c r="J46" s="7">
        <v>50</v>
      </c>
      <c r="K46" s="7">
        <v>35</v>
      </c>
      <c r="L46" s="7">
        <v>150</v>
      </c>
      <c r="M46" s="5">
        <v>50</v>
      </c>
      <c r="N46" s="30">
        <f t="shared" si="0"/>
        <v>550</v>
      </c>
      <c r="O46" s="7">
        <v>70</v>
      </c>
      <c r="P46" s="7">
        <v>35</v>
      </c>
      <c r="Q46" s="33">
        <f t="shared" si="1"/>
        <v>280</v>
      </c>
    </row>
    <row r="47" spans="1:17" ht="31.5" x14ac:dyDescent="0.25">
      <c r="A47" s="9">
        <v>3</v>
      </c>
      <c r="B47" s="6" t="s">
        <v>48</v>
      </c>
      <c r="C47" s="5"/>
      <c r="D47" s="5"/>
      <c r="E47" s="5"/>
      <c r="F47" s="5"/>
      <c r="G47" s="5"/>
      <c r="H47" s="5"/>
      <c r="I47" s="7"/>
      <c r="J47" s="7">
        <v>50</v>
      </c>
      <c r="K47" s="7">
        <v>35</v>
      </c>
      <c r="L47" s="7">
        <v>150</v>
      </c>
      <c r="M47" s="5">
        <v>50</v>
      </c>
      <c r="N47" s="30">
        <f t="shared" si="0"/>
        <v>550</v>
      </c>
      <c r="O47" s="7">
        <v>70</v>
      </c>
      <c r="P47" s="7">
        <v>35</v>
      </c>
      <c r="Q47" s="33">
        <f t="shared" si="1"/>
        <v>280</v>
      </c>
    </row>
    <row r="48" spans="1:17" ht="15.75" x14ac:dyDescent="0.25">
      <c r="A48" s="16"/>
      <c r="B48" s="29" t="s">
        <v>2</v>
      </c>
      <c r="C48" s="15">
        <f>SUM(C6:C47)</f>
        <v>232</v>
      </c>
      <c r="D48" s="15">
        <f t="shared" ref="D48:G48" si="2">SUM(D6:D47)</f>
        <v>31402</v>
      </c>
      <c r="E48" s="15">
        <f t="shared" si="2"/>
        <v>103</v>
      </c>
      <c r="F48" s="15">
        <f t="shared" si="2"/>
        <v>40505</v>
      </c>
      <c r="G48" s="15">
        <f t="shared" si="2"/>
        <v>391</v>
      </c>
      <c r="H48" s="27"/>
      <c r="I48" s="28"/>
      <c r="J48" s="28"/>
      <c r="K48" s="28"/>
      <c r="L48" s="28"/>
      <c r="M48" s="27"/>
      <c r="N48" s="30">
        <f t="shared" si="0"/>
        <v>0</v>
      </c>
      <c r="O48" s="27"/>
      <c r="P48" s="27"/>
      <c r="Q48" s="33">
        <f t="shared" si="1"/>
        <v>0</v>
      </c>
    </row>
    <row r="49" spans="2:17" ht="30" x14ac:dyDescent="0.25">
      <c r="B49" s="19" t="s">
        <v>66</v>
      </c>
      <c r="C49" s="8">
        <f>C48-C6-C8</f>
        <v>178</v>
      </c>
      <c r="D49" s="8">
        <f t="shared" ref="D49:F49" si="3">D48-D6-D8</f>
        <v>26857</v>
      </c>
      <c r="E49" s="8">
        <f t="shared" si="3"/>
        <v>69</v>
      </c>
      <c r="F49" s="8">
        <f t="shared" si="3"/>
        <v>25910</v>
      </c>
      <c r="G49" s="8">
        <v>296</v>
      </c>
    </row>
    <row r="51" spans="2:17" ht="32.25" customHeight="1" x14ac:dyDescent="0.25">
      <c r="B51" s="107" t="s">
        <v>67</v>
      </c>
      <c r="C51" s="107"/>
      <c r="D51" s="107"/>
      <c r="E51" s="107"/>
      <c r="F51" s="107"/>
      <c r="G51" s="107"/>
      <c r="H51" s="107"/>
      <c r="I51" s="107"/>
      <c r="J51" s="107"/>
      <c r="K51" s="107"/>
      <c r="L51" s="107"/>
      <c r="M51" s="107"/>
      <c r="N51" s="107"/>
      <c r="O51" s="107"/>
      <c r="P51" s="107"/>
      <c r="Q51" s="107"/>
    </row>
    <row r="52" spans="2:17" x14ac:dyDescent="0.25">
      <c r="B52" s="38"/>
      <c r="C52" s="107" t="s">
        <v>68</v>
      </c>
      <c r="D52" s="107"/>
      <c r="E52" s="107"/>
      <c r="F52" s="107"/>
      <c r="G52" s="107"/>
      <c r="H52" s="107"/>
      <c r="I52" s="107"/>
      <c r="J52" s="107"/>
      <c r="K52" s="107"/>
      <c r="L52" s="107"/>
      <c r="M52" s="107"/>
      <c r="N52" s="107"/>
      <c r="O52" s="107"/>
      <c r="P52" s="107"/>
      <c r="Q52" s="107"/>
    </row>
  </sheetData>
  <mergeCells count="14">
    <mergeCell ref="Q4:Q5"/>
    <mergeCell ref="J4:K4"/>
    <mergeCell ref="B51:Q51"/>
    <mergeCell ref="C52:Q52"/>
    <mergeCell ref="A2:P2"/>
    <mergeCell ref="A4:A5"/>
    <mergeCell ref="B4:B5"/>
    <mergeCell ref="C4:F4"/>
    <mergeCell ref="G4:G5"/>
    <mergeCell ref="H4:H5"/>
    <mergeCell ref="I4:I5"/>
    <mergeCell ref="L4:M4"/>
    <mergeCell ref="O4:P4"/>
    <mergeCell ref="N4:N5"/>
  </mergeCells>
  <pageMargins left="0" right="0" top="0" bottom="0" header="0" footer="0"/>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29"/>
  <sheetViews>
    <sheetView topLeftCell="A2" zoomScale="118" zoomScaleNormal="118" workbookViewId="0">
      <pane ySplit="3" topLeftCell="A23" activePane="bottomLeft" state="frozen"/>
      <selection activeCell="A2" sqref="A2"/>
      <selection pane="bottomLeft" activeCell="Q7" sqref="Q7"/>
    </sheetView>
  </sheetViews>
  <sheetFormatPr defaultColWidth="8.85546875" defaultRowHeight="10.5" x14ac:dyDescent="0.25"/>
  <cols>
    <col min="1" max="1" width="3.7109375" style="40" customWidth="1"/>
    <col min="2" max="2" width="13" style="39" customWidth="1"/>
    <col min="3" max="3" width="10.7109375" style="40" customWidth="1"/>
    <col min="4" max="4" width="10" style="40" customWidth="1"/>
    <col min="5" max="5" width="7.28515625" style="40" customWidth="1"/>
    <col min="6" max="6" width="7.85546875" style="40" customWidth="1"/>
    <col min="7" max="7" width="6.28515625" style="40" customWidth="1"/>
    <col min="8" max="8" width="7.7109375" style="40" customWidth="1"/>
    <col min="9" max="9" width="6" style="58" customWidth="1"/>
    <col min="10" max="10" width="6.28515625" style="41" customWidth="1"/>
    <col min="11" max="11" width="6" style="41" customWidth="1"/>
    <col min="12" max="12" width="7.42578125" style="41" customWidth="1"/>
    <col min="13" max="13" width="6.42578125" style="41" customWidth="1"/>
    <col min="14" max="14" width="6.7109375" style="41" customWidth="1"/>
    <col min="15" max="15" width="8.5703125" style="42" customWidth="1"/>
    <col min="16" max="16" width="8.140625" style="42" customWidth="1"/>
    <col min="17" max="17" width="6.7109375" style="43" customWidth="1"/>
    <col min="18" max="18" width="14.5703125" style="43" customWidth="1"/>
    <col min="19" max="16384" width="8.85546875" style="43"/>
  </cols>
  <sheetData>
    <row r="1" spans="1:18" x14ac:dyDescent="0.25">
      <c r="A1" s="127"/>
      <c r="B1" s="127"/>
    </row>
    <row r="2" spans="1:18" ht="33.75" customHeight="1" x14ac:dyDescent="0.25">
      <c r="A2" s="128" t="s">
        <v>91</v>
      </c>
      <c r="B2" s="128"/>
      <c r="C2" s="128"/>
      <c r="D2" s="128"/>
      <c r="E2" s="128"/>
      <c r="F2" s="128"/>
      <c r="G2" s="128"/>
      <c r="H2" s="128"/>
      <c r="I2" s="128"/>
      <c r="J2" s="128"/>
      <c r="K2" s="128"/>
      <c r="L2" s="128"/>
      <c r="M2" s="128"/>
      <c r="N2" s="128"/>
      <c r="O2" s="128"/>
      <c r="P2" s="128"/>
      <c r="Q2" s="128"/>
      <c r="R2" s="128"/>
    </row>
    <row r="3" spans="1:18" ht="24" customHeight="1" x14ac:dyDescent="0.25">
      <c r="A3" s="122" t="s">
        <v>0</v>
      </c>
      <c r="B3" s="129" t="s">
        <v>71</v>
      </c>
      <c r="C3" s="130" t="s">
        <v>72</v>
      </c>
      <c r="D3" s="130" t="s">
        <v>73</v>
      </c>
      <c r="E3" s="122" t="s">
        <v>74</v>
      </c>
      <c r="F3" s="122" t="s">
        <v>75</v>
      </c>
      <c r="G3" s="122" t="s">
        <v>76</v>
      </c>
      <c r="H3" s="122"/>
      <c r="I3" s="123" t="s">
        <v>77</v>
      </c>
      <c r="J3" s="123" t="s">
        <v>78</v>
      </c>
      <c r="K3" s="123"/>
      <c r="L3" s="123"/>
      <c r="M3" s="123" t="s">
        <v>79</v>
      </c>
      <c r="N3" s="123" t="s">
        <v>80</v>
      </c>
      <c r="O3" s="124" t="s">
        <v>81</v>
      </c>
      <c r="P3" s="124" t="s">
        <v>82</v>
      </c>
      <c r="Q3" s="125" t="s">
        <v>111</v>
      </c>
      <c r="R3" s="122" t="s">
        <v>84</v>
      </c>
    </row>
    <row r="4" spans="1:18" ht="24" customHeight="1" x14ac:dyDescent="0.25">
      <c r="A4" s="122"/>
      <c r="B4" s="129"/>
      <c r="C4" s="131"/>
      <c r="D4" s="131"/>
      <c r="E4" s="122"/>
      <c r="F4" s="122"/>
      <c r="G4" s="44" t="s">
        <v>85</v>
      </c>
      <c r="H4" s="44" t="s">
        <v>86</v>
      </c>
      <c r="I4" s="123"/>
      <c r="J4" s="45" t="s">
        <v>87</v>
      </c>
      <c r="K4" s="45" t="s">
        <v>83</v>
      </c>
      <c r="L4" s="45" t="s">
        <v>88</v>
      </c>
      <c r="M4" s="123"/>
      <c r="N4" s="123"/>
      <c r="O4" s="124"/>
      <c r="P4" s="124"/>
      <c r="Q4" s="126"/>
      <c r="R4" s="122"/>
    </row>
    <row r="5" spans="1:18" x14ac:dyDescent="0.25">
      <c r="A5" s="46">
        <v>1</v>
      </c>
      <c r="B5" s="46">
        <v>2</v>
      </c>
      <c r="C5" s="46"/>
      <c r="D5" s="46"/>
      <c r="E5" s="46">
        <v>3</v>
      </c>
      <c r="F5" s="46">
        <v>4</v>
      </c>
      <c r="G5" s="46">
        <v>5</v>
      </c>
      <c r="H5" s="46">
        <v>6</v>
      </c>
      <c r="I5" s="46">
        <v>7</v>
      </c>
      <c r="J5" s="46">
        <v>8</v>
      </c>
      <c r="K5" s="46">
        <v>9</v>
      </c>
      <c r="L5" s="46">
        <v>10</v>
      </c>
      <c r="M5" s="46">
        <v>11</v>
      </c>
      <c r="N5" s="46">
        <v>12</v>
      </c>
      <c r="O5" s="46">
        <v>13</v>
      </c>
      <c r="P5" s="46">
        <v>14</v>
      </c>
      <c r="Q5" s="46">
        <v>15</v>
      </c>
      <c r="R5" s="47">
        <v>16</v>
      </c>
    </row>
    <row r="6" spans="1:18" x14ac:dyDescent="0.25">
      <c r="A6" s="46"/>
      <c r="B6" s="48" t="s">
        <v>92</v>
      </c>
      <c r="C6" s="46"/>
      <c r="D6" s="46"/>
      <c r="E6" s="46"/>
      <c r="F6" s="46"/>
      <c r="G6" s="46"/>
      <c r="H6" s="46"/>
      <c r="I6" s="46"/>
      <c r="J6" s="46"/>
      <c r="K6" s="46"/>
      <c r="L6" s="46"/>
      <c r="M6" s="46"/>
      <c r="N6" s="46"/>
      <c r="O6" s="46"/>
      <c r="P6" s="46"/>
      <c r="Q6" s="46"/>
      <c r="R6" s="47"/>
    </row>
    <row r="7" spans="1:18" ht="32.25" customHeight="1" x14ac:dyDescent="0.25">
      <c r="A7" s="49">
        <v>1</v>
      </c>
      <c r="B7" s="50" t="s">
        <v>93</v>
      </c>
      <c r="C7" s="49" t="s">
        <v>94</v>
      </c>
      <c r="D7" s="49" t="s">
        <v>89</v>
      </c>
      <c r="E7" s="49" t="s">
        <v>90</v>
      </c>
      <c r="F7" s="49" t="s">
        <v>95</v>
      </c>
      <c r="G7" s="49">
        <v>1800</v>
      </c>
      <c r="H7" s="49">
        <v>65</v>
      </c>
      <c r="I7" s="59">
        <v>90</v>
      </c>
      <c r="J7" s="51">
        <v>629</v>
      </c>
      <c r="K7" s="51">
        <v>1305</v>
      </c>
      <c r="L7" s="51">
        <v>76</v>
      </c>
      <c r="M7" s="43">
        <v>495</v>
      </c>
      <c r="N7" s="51">
        <v>1515</v>
      </c>
      <c r="O7" s="52">
        <f>J7+K7+L7</f>
        <v>2010</v>
      </c>
      <c r="P7" s="52">
        <f>M7+N7</f>
        <v>2010</v>
      </c>
      <c r="Q7" s="57">
        <f>ROUND(K7/O7%,2)</f>
        <v>64.930000000000007</v>
      </c>
      <c r="R7" s="53"/>
    </row>
    <row r="8" spans="1:18" ht="32.25" customHeight="1" x14ac:dyDescent="0.25">
      <c r="A8" s="49">
        <v>2</v>
      </c>
      <c r="B8" s="50" t="s">
        <v>96</v>
      </c>
      <c r="C8" s="49" t="s">
        <v>94</v>
      </c>
      <c r="D8" s="49" t="s">
        <v>89</v>
      </c>
      <c r="E8" s="49" t="s">
        <v>90</v>
      </c>
      <c r="F8" s="49" t="s">
        <v>95</v>
      </c>
      <c r="G8" s="49">
        <v>1800</v>
      </c>
      <c r="H8" s="49">
        <v>65</v>
      </c>
      <c r="I8" s="59">
        <v>90</v>
      </c>
      <c r="J8" s="51">
        <v>697</v>
      </c>
      <c r="K8" s="51">
        <v>1185</v>
      </c>
      <c r="L8" s="51">
        <v>68</v>
      </c>
      <c r="M8" s="51">
        <v>495</v>
      </c>
      <c r="N8" s="51">
        <v>1455</v>
      </c>
      <c r="O8" s="52">
        <f>J8+K8+L8</f>
        <v>1950</v>
      </c>
      <c r="P8" s="52">
        <f>M8+N8</f>
        <v>1950</v>
      </c>
      <c r="Q8" s="57">
        <f t="shared" ref="Q8:Q26" si="0">ROUND(K8/O8%,2)</f>
        <v>60.77</v>
      </c>
      <c r="R8" s="53"/>
    </row>
    <row r="9" spans="1:18" ht="32.25" customHeight="1" x14ac:dyDescent="0.25">
      <c r="A9" s="49">
        <v>3</v>
      </c>
      <c r="B9" s="50" t="s">
        <v>97</v>
      </c>
      <c r="C9" s="49" t="s">
        <v>94</v>
      </c>
      <c r="D9" s="49" t="s">
        <v>89</v>
      </c>
      <c r="E9" s="49" t="s">
        <v>90</v>
      </c>
      <c r="F9" s="49" t="s">
        <v>95</v>
      </c>
      <c r="G9" s="49">
        <v>1800</v>
      </c>
      <c r="H9" s="49">
        <v>65</v>
      </c>
      <c r="I9" s="59">
        <v>90</v>
      </c>
      <c r="J9" s="51">
        <v>703</v>
      </c>
      <c r="K9" s="51">
        <v>1185</v>
      </c>
      <c r="L9" s="51">
        <v>62</v>
      </c>
      <c r="M9" s="51">
        <v>495</v>
      </c>
      <c r="N9" s="51">
        <v>1455</v>
      </c>
      <c r="O9" s="52">
        <f>J9+K9+L9</f>
        <v>1950</v>
      </c>
      <c r="P9" s="52">
        <f>M9+N9</f>
        <v>1950</v>
      </c>
      <c r="Q9" s="57">
        <f t="shared" si="0"/>
        <v>60.77</v>
      </c>
      <c r="R9" s="53"/>
    </row>
    <row r="10" spans="1:18" ht="32.25" customHeight="1" x14ac:dyDescent="0.25">
      <c r="A10" s="49">
        <v>4</v>
      </c>
      <c r="B10" s="50" t="s">
        <v>98</v>
      </c>
      <c r="C10" s="49" t="s">
        <v>94</v>
      </c>
      <c r="D10" s="49" t="s">
        <v>89</v>
      </c>
      <c r="E10" s="49" t="s">
        <v>90</v>
      </c>
      <c r="F10" s="49" t="s">
        <v>95</v>
      </c>
      <c r="G10" s="49">
        <v>1800</v>
      </c>
      <c r="H10" s="49">
        <v>65</v>
      </c>
      <c r="I10" s="59">
        <v>90</v>
      </c>
      <c r="J10" s="51">
        <v>699</v>
      </c>
      <c r="K10" s="51">
        <v>1185</v>
      </c>
      <c r="L10" s="51">
        <v>66</v>
      </c>
      <c r="M10" s="51">
        <v>495</v>
      </c>
      <c r="N10" s="51">
        <v>1455</v>
      </c>
      <c r="O10" s="55">
        <f t="shared" ref="O10:O26" si="1">J10+K10+L10</f>
        <v>1950</v>
      </c>
      <c r="P10" s="55">
        <f t="shared" ref="P10:P26" si="2">M10+N10</f>
        <v>1950</v>
      </c>
      <c r="Q10" s="57">
        <f t="shared" si="0"/>
        <v>60.77</v>
      </c>
      <c r="R10" s="53"/>
    </row>
    <row r="11" spans="1:18" ht="32.25" customHeight="1" x14ac:dyDescent="0.25">
      <c r="A11" s="49">
        <v>5</v>
      </c>
      <c r="B11" s="50" t="s">
        <v>99</v>
      </c>
      <c r="C11" s="49" t="s">
        <v>94</v>
      </c>
      <c r="D11" s="49" t="s">
        <v>89</v>
      </c>
      <c r="E11" s="49" t="s">
        <v>90</v>
      </c>
      <c r="F11" s="49" t="s">
        <v>95</v>
      </c>
      <c r="G11" s="119" t="s">
        <v>110</v>
      </c>
      <c r="H11" s="120"/>
      <c r="I11" s="59">
        <v>90</v>
      </c>
      <c r="J11" s="51">
        <v>684</v>
      </c>
      <c r="K11" s="51">
        <v>1215</v>
      </c>
      <c r="L11" s="51">
        <v>66</v>
      </c>
      <c r="M11" s="51">
        <v>495</v>
      </c>
      <c r="N11" s="51">
        <v>1470</v>
      </c>
      <c r="O11" s="55">
        <f t="shared" si="1"/>
        <v>1965</v>
      </c>
      <c r="P11" s="55">
        <f t="shared" si="2"/>
        <v>1965</v>
      </c>
      <c r="Q11" s="57">
        <f t="shared" si="0"/>
        <v>61.83</v>
      </c>
      <c r="R11" s="60"/>
    </row>
    <row r="12" spans="1:18" ht="32.25" customHeight="1" x14ac:dyDescent="0.25">
      <c r="A12" s="49">
        <v>6</v>
      </c>
      <c r="B12" s="50" t="s">
        <v>100</v>
      </c>
      <c r="C12" s="49" t="s">
        <v>94</v>
      </c>
      <c r="D12" s="49" t="s">
        <v>89</v>
      </c>
      <c r="E12" s="49" t="s">
        <v>90</v>
      </c>
      <c r="F12" s="49" t="s">
        <v>95</v>
      </c>
      <c r="G12" s="119" t="s">
        <v>110</v>
      </c>
      <c r="H12" s="120"/>
      <c r="I12" s="59">
        <v>90</v>
      </c>
      <c r="J12" s="51">
        <v>641</v>
      </c>
      <c r="K12" s="51">
        <v>1305</v>
      </c>
      <c r="L12" s="51">
        <v>64</v>
      </c>
      <c r="M12" s="51">
        <v>495</v>
      </c>
      <c r="N12" s="51">
        <v>1515</v>
      </c>
      <c r="O12" s="55">
        <f t="shared" si="1"/>
        <v>2010</v>
      </c>
      <c r="P12" s="55">
        <f t="shared" si="2"/>
        <v>2010</v>
      </c>
      <c r="Q12" s="57">
        <f t="shared" si="0"/>
        <v>64.930000000000007</v>
      </c>
      <c r="R12" s="60"/>
    </row>
    <row r="13" spans="1:18" ht="32.25" customHeight="1" x14ac:dyDescent="0.25">
      <c r="A13" s="49">
        <v>7</v>
      </c>
      <c r="B13" s="50" t="s">
        <v>101</v>
      </c>
      <c r="C13" s="49" t="s">
        <v>94</v>
      </c>
      <c r="D13" s="49" t="s">
        <v>89</v>
      </c>
      <c r="E13" s="49" t="s">
        <v>90</v>
      </c>
      <c r="F13" s="49" t="s">
        <v>95</v>
      </c>
      <c r="G13" s="119" t="s">
        <v>110</v>
      </c>
      <c r="H13" s="120"/>
      <c r="I13" s="59">
        <v>90</v>
      </c>
      <c r="J13" s="51">
        <v>641</v>
      </c>
      <c r="K13" s="51">
        <v>1305</v>
      </c>
      <c r="L13" s="51">
        <v>64</v>
      </c>
      <c r="M13" s="51">
        <v>495</v>
      </c>
      <c r="N13" s="51">
        <v>1515</v>
      </c>
      <c r="O13" s="54">
        <f t="shared" si="1"/>
        <v>2010</v>
      </c>
      <c r="P13" s="54">
        <f t="shared" si="2"/>
        <v>2010</v>
      </c>
      <c r="Q13" s="57">
        <f t="shared" si="0"/>
        <v>64.930000000000007</v>
      </c>
      <c r="R13" s="60"/>
    </row>
    <row r="14" spans="1:18" ht="32.25" customHeight="1" x14ac:dyDescent="0.25">
      <c r="A14" s="49">
        <v>8</v>
      </c>
      <c r="B14" s="50" t="s">
        <v>102</v>
      </c>
      <c r="C14" s="49" t="s">
        <v>94</v>
      </c>
      <c r="D14" s="49" t="s">
        <v>89</v>
      </c>
      <c r="E14" s="49" t="s">
        <v>90</v>
      </c>
      <c r="F14" s="49" t="s">
        <v>95</v>
      </c>
      <c r="G14" s="80">
        <v>2310</v>
      </c>
      <c r="H14" s="49">
        <v>77</v>
      </c>
      <c r="I14" s="59">
        <v>90</v>
      </c>
      <c r="J14" s="51">
        <v>660</v>
      </c>
      <c r="K14" s="51">
        <v>1275</v>
      </c>
      <c r="L14" s="51">
        <v>60</v>
      </c>
      <c r="M14" s="51">
        <v>495</v>
      </c>
      <c r="N14" s="51">
        <v>1500</v>
      </c>
      <c r="O14" s="56">
        <f t="shared" si="1"/>
        <v>1995</v>
      </c>
      <c r="P14" s="56">
        <f t="shared" si="2"/>
        <v>1995</v>
      </c>
      <c r="Q14" s="57">
        <f t="shared" si="0"/>
        <v>63.91</v>
      </c>
      <c r="R14" s="79" t="s">
        <v>113</v>
      </c>
    </row>
    <row r="15" spans="1:18" ht="32.25" customHeight="1" x14ac:dyDescent="0.25">
      <c r="A15" s="49">
        <v>9</v>
      </c>
      <c r="B15" s="81" t="s">
        <v>103</v>
      </c>
      <c r="C15" s="49" t="s">
        <v>94</v>
      </c>
      <c r="D15" s="49" t="s">
        <v>89</v>
      </c>
      <c r="E15" s="49" t="s">
        <v>90</v>
      </c>
      <c r="F15" s="49" t="s">
        <v>95</v>
      </c>
      <c r="G15" s="80">
        <v>2350</v>
      </c>
      <c r="H15" s="49">
        <v>84</v>
      </c>
      <c r="I15" s="59">
        <v>90</v>
      </c>
      <c r="J15" s="51">
        <v>595</v>
      </c>
      <c r="K15" s="51">
        <v>1425</v>
      </c>
      <c r="L15" s="51">
        <v>50</v>
      </c>
      <c r="M15" s="51">
        <v>495</v>
      </c>
      <c r="N15" s="51">
        <v>1575</v>
      </c>
      <c r="O15" s="56">
        <f t="shared" si="1"/>
        <v>2070</v>
      </c>
      <c r="P15" s="56">
        <f t="shared" si="2"/>
        <v>2070</v>
      </c>
      <c r="Q15" s="57">
        <f t="shared" si="0"/>
        <v>68.84</v>
      </c>
      <c r="R15" s="60" t="s">
        <v>113</v>
      </c>
    </row>
    <row r="16" spans="1:18" ht="32.25" customHeight="1" x14ac:dyDescent="0.25">
      <c r="A16" s="49">
        <v>10</v>
      </c>
      <c r="B16" s="50" t="s">
        <v>104</v>
      </c>
      <c r="C16" s="49" t="s">
        <v>94</v>
      </c>
      <c r="D16" s="49" t="s">
        <v>89</v>
      </c>
      <c r="E16" s="49" t="s">
        <v>90</v>
      </c>
      <c r="F16" s="49" t="s">
        <v>95</v>
      </c>
      <c r="G16" s="119" t="s">
        <v>110</v>
      </c>
      <c r="H16" s="120"/>
      <c r="I16" s="59">
        <v>90</v>
      </c>
      <c r="J16" s="51">
        <v>610</v>
      </c>
      <c r="K16" s="51">
        <v>1395</v>
      </c>
      <c r="L16" s="51">
        <v>50</v>
      </c>
      <c r="M16" s="51">
        <v>495</v>
      </c>
      <c r="N16" s="51">
        <v>1560</v>
      </c>
      <c r="O16" s="54">
        <f t="shared" si="1"/>
        <v>2055</v>
      </c>
      <c r="P16" s="54">
        <f t="shared" si="2"/>
        <v>2055</v>
      </c>
      <c r="Q16" s="57">
        <f t="shared" si="0"/>
        <v>67.88</v>
      </c>
      <c r="R16" s="60"/>
    </row>
    <row r="17" spans="1:18" ht="33" customHeight="1" x14ac:dyDescent="0.25">
      <c r="A17" s="49">
        <v>11</v>
      </c>
      <c r="B17" s="50" t="s">
        <v>104</v>
      </c>
      <c r="C17" s="49" t="s">
        <v>94</v>
      </c>
      <c r="D17" s="49" t="s">
        <v>106</v>
      </c>
      <c r="E17" s="49" t="s">
        <v>105</v>
      </c>
      <c r="F17" s="49" t="s">
        <v>107</v>
      </c>
      <c r="G17" s="119" t="s">
        <v>110</v>
      </c>
      <c r="H17" s="120"/>
      <c r="I17" s="59">
        <v>55</v>
      </c>
      <c r="J17" s="51">
        <v>362</v>
      </c>
      <c r="K17" s="51">
        <v>883</v>
      </c>
      <c r="L17" s="51">
        <v>30</v>
      </c>
      <c r="M17" s="51">
        <v>315</v>
      </c>
      <c r="N17" s="51">
        <v>960</v>
      </c>
      <c r="O17" s="54">
        <f t="shared" si="1"/>
        <v>1275</v>
      </c>
      <c r="P17" s="54">
        <f t="shared" si="2"/>
        <v>1275</v>
      </c>
      <c r="Q17" s="57">
        <f t="shared" si="0"/>
        <v>69.25</v>
      </c>
      <c r="R17" s="60"/>
    </row>
    <row r="18" spans="1:18" ht="33" customHeight="1" x14ac:dyDescent="0.25">
      <c r="A18" s="49">
        <v>12</v>
      </c>
      <c r="B18" s="50" t="s">
        <v>93</v>
      </c>
      <c r="C18" s="49" t="s">
        <v>94</v>
      </c>
      <c r="D18" s="49" t="s">
        <v>106</v>
      </c>
      <c r="E18" s="49" t="s">
        <v>105</v>
      </c>
      <c r="F18" s="49" t="s">
        <v>107</v>
      </c>
      <c r="G18" s="80">
        <v>1400</v>
      </c>
      <c r="H18" s="49">
        <v>50</v>
      </c>
      <c r="I18" s="59">
        <v>55</v>
      </c>
      <c r="J18" s="51">
        <v>380</v>
      </c>
      <c r="K18" s="51">
        <v>823</v>
      </c>
      <c r="L18" s="51">
        <v>42</v>
      </c>
      <c r="M18" s="51">
        <v>315</v>
      </c>
      <c r="N18" s="51">
        <v>930</v>
      </c>
      <c r="O18" s="56">
        <f t="shared" si="1"/>
        <v>1245</v>
      </c>
      <c r="P18" s="56">
        <f t="shared" si="2"/>
        <v>1245</v>
      </c>
      <c r="Q18" s="57">
        <f t="shared" si="0"/>
        <v>66.099999999999994</v>
      </c>
      <c r="R18" s="60" t="s">
        <v>113</v>
      </c>
    </row>
    <row r="19" spans="1:18" ht="33" customHeight="1" x14ac:dyDescent="0.25">
      <c r="A19" s="49">
        <v>13</v>
      </c>
      <c r="B19" s="50" t="s">
        <v>96</v>
      </c>
      <c r="C19" s="49" t="s">
        <v>94</v>
      </c>
      <c r="D19" s="49" t="s">
        <v>106</v>
      </c>
      <c r="E19" s="49" t="s">
        <v>105</v>
      </c>
      <c r="F19" s="49" t="s">
        <v>107</v>
      </c>
      <c r="G19" s="80">
        <v>1400</v>
      </c>
      <c r="H19" s="49">
        <v>50</v>
      </c>
      <c r="I19" s="59">
        <v>55</v>
      </c>
      <c r="J19" s="51">
        <v>425</v>
      </c>
      <c r="K19" s="51">
        <v>733</v>
      </c>
      <c r="L19" s="51">
        <v>42</v>
      </c>
      <c r="M19" s="51">
        <v>315</v>
      </c>
      <c r="N19" s="51">
        <v>885</v>
      </c>
      <c r="O19" s="56">
        <f t="shared" si="1"/>
        <v>1200</v>
      </c>
      <c r="P19" s="56">
        <f t="shared" si="2"/>
        <v>1200</v>
      </c>
      <c r="Q19" s="57">
        <f t="shared" si="0"/>
        <v>61.08</v>
      </c>
      <c r="R19" s="60" t="s">
        <v>113</v>
      </c>
    </row>
    <row r="20" spans="1:18" ht="33" customHeight="1" x14ac:dyDescent="0.25">
      <c r="A20" s="49">
        <v>14</v>
      </c>
      <c r="B20" s="50" t="s">
        <v>97</v>
      </c>
      <c r="C20" s="49" t="s">
        <v>94</v>
      </c>
      <c r="D20" s="49" t="s">
        <v>106</v>
      </c>
      <c r="E20" s="49" t="s">
        <v>105</v>
      </c>
      <c r="F20" s="49" t="s">
        <v>107</v>
      </c>
      <c r="G20" s="80">
        <v>1400</v>
      </c>
      <c r="H20" s="49">
        <v>50</v>
      </c>
      <c r="I20" s="59">
        <v>55</v>
      </c>
      <c r="J20" s="51">
        <v>397</v>
      </c>
      <c r="K20" s="51">
        <v>793</v>
      </c>
      <c r="L20" s="51">
        <v>40</v>
      </c>
      <c r="M20" s="51">
        <v>315</v>
      </c>
      <c r="N20" s="51">
        <v>915</v>
      </c>
      <c r="O20" s="56">
        <f t="shared" si="1"/>
        <v>1230</v>
      </c>
      <c r="P20" s="56">
        <f t="shared" si="2"/>
        <v>1230</v>
      </c>
      <c r="Q20" s="57">
        <f t="shared" si="0"/>
        <v>64.47</v>
      </c>
      <c r="R20" s="60" t="s">
        <v>113</v>
      </c>
    </row>
    <row r="21" spans="1:18" ht="33" customHeight="1" x14ac:dyDescent="0.25">
      <c r="A21" s="49">
        <v>15</v>
      </c>
      <c r="B21" s="50" t="s">
        <v>108</v>
      </c>
      <c r="C21" s="49" t="s">
        <v>94</v>
      </c>
      <c r="D21" s="49" t="s">
        <v>106</v>
      </c>
      <c r="E21" s="49" t="s">
        <v>105</v>
      </c>
      <c r="F21" s="49" t="s">
        <v>107</v>
      </c>
      <c r="G21" s="80">
        <v>1400</v>
      </c>
      <c r="H21" s="49">
        <v>50</v>
      </c>
      <c r="I21" s="59">
        <v>55</v>
      </c>
      <c r="J21" s="51">
        <v>380</v>
      </c>
      <c r="K21" s="51">
        <v>823</v>
      </c>
      <c r="L21" s="51">
        <v>42</v>
      </c>
      <c r="M21" s="51">
        <v>315</v>
      </c>
      <c r="N21" s="51">
        <v>930</v>
      </c>
      <c r="O21" s="56">
        <f t="shared" si="1"/>
        <v>1245</v>
      </c>
      <c r="P21" s="56">
        <f t="shared" si="2"/>
        <v>1245</v>
      </c>
      <c r="Q21" s="57">
        <f t="shared" si="0"/>
        <v>66.099999999999994</v>
      </c>
      <c r="R21" s="60" t="s">
        <v>113</v>
      </c>
    </row>
    <row r="22" spans="1:18" ht="33" customHeight="1" x14ac:dyDescent="0.25">
      <c r="A22" s="49">
        <v>16</v>
      </c>
      <c r="B22" s="50" t="s">
        <v>99</v>
      </c>
      <c r="C22" s="49" t="s">
        <v>94</v>
      </c>
      <c r="D22" s="49" t="s">
        <v>106</v>
      </c>
      <c r="E22" s="49" t="s">
        <v>105</v>
      </c>
      <c r="F22" s="49" t="s">
        <v>107</v>
      </c>
      <c r="G22" s="119" t="s">
        <v>110</v>
      </c>
      <c r="H22" s="120"/>
      <c r="I22" s="59">
        <v>55</v>
      </c>
      <c r="J22" s="51">
        <v>423</v>
      </c>
      <c r="K22" s="51">
        <v>733</v>
      </c>
      <c r="L22" s="51">
        <v>44</v>
      </c>
      <c r="M22" s="51">
        <v>315</v>
      </c>
      <c r="N22" s="51">
        <v>885</v>
      </c>
      <c r="O22" s="54">
        <f t="shared" si="1"/>
        <v>1200</v>
      </c>
      <c r="P22" s="54">
        <f t="shared" si="2"/>
        <v>1200</v>
      </c>
      <c r="Q22" s="57">
        <f t="shared" si="0"/>
        <v>61.08</v>
      </c>
      <c r="R22" s="60"/>
    </row>
    <row r="23" spans="1:18" ht="33" customHeight="1" x14ac:dyDescent="0.25">
      <c r="A23" s="49">
        <v>17</v>
      </c>
      <c r="B23" s="50" t="s">
        <v>100</v>
      </c>
      <c r="C23" s="49" t="s">
        <v>94</v>
      </c>
      <c r="D23" s="49" t="s">
        <v>106</v>
      </c>
      <c r="E23" s="49" t="s">
        <v>105</v>
      </c>
      <c r="F23" s="49" t="s">
        <v>107</v>
      </c>
      <c r="G23" s="119" t="s">
        <v>110</v>
      </c>
      <c r="H23" s="120"/>
      <c r="I23" s="59">
        <v>55</v>
      </c>
      <c r="J23" s="51">
        <v>356</v>
      </c>
      <c r="K23" s="51">
        <v>883</v>
      </c>
      <c r="L23" s="51">
        <v>36</v>
      </c>
      <c r="M23" s="51">
        <v>315</v>
      </c>
      <c r="N23" s="51">
        <v>960</v>
      </c>
      <c r="O23" s="54">
        <f t="shared" si="1"/>
        <v>1275</v>
      </c>
      <c r="P23" s="54">
        <f t="shared" si="2"/>
        <v>1275</v>
      </c>
      <c r="Q23" s="57">
        <f t="shared" si="0"/>
        <v>69.25</v>
      </c>
      <c r="R23" s="60"/>
    </row>
    <row r="24" spans="1:18" ht="33" customHeight="1" x14ac:dyDescent="0.25">
      <c r="A24" s="49">
        <v>18</v>
      </c>
      <c r="B24" s="50" t="s">
        <v>101</v>
      </c>
      <c r="C24" s="49" t="s">
        <v>94</v>
      </c>
      <c r="D24" s="49" t="s">
        <v>109</v>
      </c>
      <c r="E24" s="49" t="s">
        <v>105</v>
      </c>
      <c r="F24" s="49" t="s">
        <v>107</v>
      </c>
      <c r="G24" s="119" t="s">
        <v>110</v>
      </c>
      <c r="H24" s="120"/>
      <c r="I24" s="59">
        <v>55</v>
      </c>
      <c r="J24" s="51">
        <v>350</v>
      </c>
      <c r="K24" s="51">
        <v>883</v>
      </c>
      <c r="L24" s="51">
        <v>42</v>
      </c>
      <c r="M24" s="51">
        <v>315</v>
      </c>
      <c r="N24" s="51">
        <v>960</v>
      </c>
      <c r="O24" s="54">
        <f t="shared" si="1"/>
        <v>1275</v>
      </c>
      <c r="P24" s="54">
        <f t="shared" si="2"/>
        <v>1275</v>
      </c>
      <c r="Q24" s="57">
        <f t="shared" si="0"/>
        <v>69.25</v>
      </c>
      <c r="R24" s="60"/>
    </row>
    <row r="25" spans="1:18" ht="33" customHeight="1" x14ac:dyDescent="0.25">
      <c r="A25" s="49">
        <v>19</v>
      </c>
      <c r="B25" s="50" t="s">
        <v>102</v>
      </c>
      <c r="C25" s="49" t="s">
        <v>94</v>
      </c>
      <c r="D25" s="49" t="s">
        <v>106</v>
      </c>
      <c r="E25" s="49" t="s">
        <v>105</v>
      </c>
      <c r="F25" s="49" t="s">
        <v>107</v>
      </c>
      <c r="G25" s="49">
        <v>1700</v>
      </c>
      <c r="H25" s="49">
        <v>57</v>
      </c>
      <c r="I25" s="45">
        <v>55</v>
      </c>
      <c r="J25" s="51">
        <v>388</v>
      </c>
      <c r="K25" s="51">
        <v>823</v>
      </c>
      <c r="L25" s="51">
        <v>34</v>
      </c>
      <c r="M25" s="51">
        <v>315</v>
      </c>
      <c r="N25" s="51">
        <v>930</v>
      </c>
      <c r="O25" s="56">
        <f t="shared" si="1"/>
        <v>1245</v>
      </c>
      <c r="P25" s="56">
        <f t="shared" si="2"/>
        <v>1245</v>
      </c>
      <c r="Q25" s="57">
        <f t="shared" si="0"/>
        <v>66.099999999999994</v>
      </c>
      <c r="R25" s="79" t="s">
        <v>113</v>
      </c>
    </row>
    <row r="26" spans="1:18" ht="33" customHeight="1" x14ac:dyDescent="0.25">
      <c r="A26" s="49">
        <v>20</v>
      </c>
      <c r="B26" s="50" t="s">
        <v>103</v>
      </c>
      <c r="C26" s="49" t="s">
        <v>94</v>
      </c>
      <c r="D26" s="49" t="s">
        <v>106</v>
      </c>
      <c r="E26" s="49" t="s">
        <v>105</v>
      </c>
      <c r="F26" s="49" t="s">
        <v>107</v>
      </c>
      <c r="G26" s="49">
        <v>1600</v>
      </c>
      <c r="H26" s="49">
        <v>57</v>
      </c>
      <c r="I26" s="45">
        <v>55</v>
      </c>
      <c r="J26" s="51">
        <v>349</v>
      </c>
      <c r="K26" s="51">
        <v>913</v>
      </c>
      <c r="L26" s="51">
        <v>28</v>
      </c>
      <c r="M26" s="51">
        <v>315</v>
      </c>
      <c r="N26" s="51">
        <v>975</v>
      </c>
      <c r="O26" s="56">
        <f t="shared" si="1"/>
        <v>1290</v>
      </c>
      <c r="P26" s="56">
        <f t="shared" si="2"/>
        <v>1290</v>
      </c>
      <c r="Q26" s="57">
        <f t="shared" si="0"/>
        <v>70.78</v>
      </c>
      <c r="R26" s="60" t="s">
        <v>113</v>
      </c>
    </row>
    <row r="27" spans="1:18" ht="20.25" customHeight="1" x14ac:dyDescent="0.25"/>
    <row r="28" spans="1:18" ht="14.25" customHeight="1" x14ac:dyDescent="0.25">
      <c r="A28" s="121" t="s">
        <v>112</v>
      </c>
      <c r="B28" s="121"/>
      <c r="C28" s="121"/>
      <c r="D28" s="121"/>
      <c r="E28" s="121"/>
      <c r="F28" s="121"/>
      <c r="G28" s="121"/>
      <c r="H28" s="121"/>
      <c r="I28" s="121"/>
      <c r="J28" s="121"/>
      <c r="K28" s="121"/>
      <c r="L28" s="121"/>
      <c r="M28" s="121"/>
      <c r="N28" s="121"/>
      <c r="O28" s="121"/>
      <c r="P28" s="121"/>
      <c r="Q28" s="121"/>
      <c r="R28" s="121"/>
    </row>
    <row r="29" spans="1:18" ht="14.25" customHeight="1" x14ac:dyDescent="0.25"/>
  </sheetData>
  <mergeCells count="26">
    <mergeCell ref="A1:B1"/>
    <mergeCell ref="A2:R2"/>
    <mergeCell ref="A3:A4"/>
    <mergeCell ref="B3:B4"/>
    <mergeCell ref="C3:C4"/>
    <mergeCell ref="D3:D4"/>
    <mergeCell ref="E3:E4"/>
    <mergeCell ref="F3:F4"/>
    <mergeCell ref="G3:H3"/>
    <mergeCell ref="I3:I4"/>
    <mergeCell ref="G24:H24"/>
    <mergeCell ref="G16:H16"/>
    <mergeCell ref="G17:H17"/>
    <mergeCell ref="A28:R28"/>
    <mergeCell ref="R3:R4"/>
    <mergeCell ref="G22:H22"/>
    <mergeCell ref="G23:H23"/>
    <mergeCell ref="G11:H11"/>
    <mergeCell ref="G12:H12"/>
    <mergeCell ref="G13:H13"/>
    <mergeCell ref="J3:L3"/>
    <mergeCell ref="M3:M4"/>
    <mergeCell ref="N3:N4"/>
    <mergeCell ref="O3:O4"/>
    <mergeCell ref="P3:P4"/>
    <mergeCell ref="Q3:Q4"/>
  </mergeCells>
  <pageMargins left="0.2" right="0" top="0.25" bottom="0.25" header="0" footer="0"/>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D85CFF-008D-407D-B918-E39A8C32DB8A}">
  <dimension ref="A1:V29"/>
  <sheetViews>
    <sheetView tabSelected="1" topLeftCell="B1" zoomScale="118" zoomScaleNormal="118" workbookViewId="0">
      <pane ySplit="4" topLeftCell="A27" activePane="bottomLeft" state="frozen"/>
      <selection pane="bottomLeft" activeCell="V26" sqref="V26"/>
    </sheetView>
  </sheetViews>
  <sheetFormatPr defaultColWidth="8.85546875" defaultRowHeight="10.5" x14ac:dyDescent="0.25"/>
  <cols>
    <col min="1" max="1" width="3.7109375" style="82" customWidth="1"/>
    <col min="2" max="2" width="13" style="93" customWidth="1"/>
    <col min="3" max="3" width="10.7109375" style="82" customWidth="1"/>
    <col min="4" max="4" width="10" style="82" customWidth="1"/>
    <col min="5" max="8" width="5.42578125" style="82" customWidth="1"/>
    <col min="9" max="9" width="5.42578125" style="83" customWidth="1"/>
    <col min="10" max="14" width="5.42578125" style="84" customWidth="1"/>
    <col min="15" max="17" width="5.42578125" style="42" customWidth="1"/>
    <col min="18" max="18" width="9.5703125" style="42" customWidth="1"/>
    <col min="19" max="19" width="7.28515625" style="82" customWidth="1"/>
    <col min="20" max="21" width="7.28515625" style="42" customWidth="1"/>
    <col min="22" max="22" width="13.5703125" style="42" customWidth="1"/>
    <col min="23" max="16384" width="8.85546875" style="42"/>
  </cols>
  <sheetData>
    <row r="1" spans="1:22" x14ac:dyDescent="0.25">
      <c r="A1" s="133"/>
      <c r="B1" s="133"/>
    </row>
    <row r="2" spans="1:22" ht="33.75" customHeight="1" x14ac:dyDescent="0.25">
      <c r="A2" s="134" t="s">
        <v>91</v>
      </c>
      <c r="B2" s="134"/>
      <c r="C2" s="134"/>
      <c r="D2" s="134"/>
      <c r="E2" s="134"/>
      <c r="F2" s="134"/>
      <c r="G2" s="134"/>
      <c r="H2" s="134"/>
      <c r="I2" s="134"/>
      <c r="J2" s="134"/>
      <c r="K2" s="134"/>
      <c r="L2" s="134"/>
      <c r="M2" s="134"/>
      <c r="N2" s="134"/>
      <c r="O2" s="134"/>
      <c r="P2" s="134"/>
      <c r="Q2" s="134"/>
      <c r="R2" s="134"/>
    </row>
    <row r="3" spans="1:22" ht="39.75" customHeight="1" x14ac:dyDescent="0.25">
      <c r="A3" s="124" t="s">
        <v>0</v>
      </c>
      <c r="B3" s="135" t="s">
        <v>71</v>
      </c>
      <c r="C3" s="136" t="s">
        <v>72</v>
      </c>
      <c r="D3" s="136" t="s">
        <v>73</v>
      </c>
      <c r="E3" s="124" t="s">
        <v>74</v>
      </c>
      <c r="F3" s="124" t="s">
        <v>75</v>
      </c>
      <c r="G3" s="124" t="s">
        <v>76</v>
      </c>
      <c r="H3" s="124"/>
      <c r="I3" s="138" t="s">
        <v>77</v>
      </c>
      <c r="J3" s="138" t="s">
        <v>78</v>
      </c>
      <c r="K3" s="138"/>
      <c r="L3" s="138"/>
      <c r="M3" s="138" t="s">
        <v>79</v>
      </c>
      <c r="N3" s="138" t="s">
        <v>80</v>
      </c>
      <c r="O3" s="124" t="s">
        <v>81</v>
      </c>
      <c r="P3" s="124" t="s">
        <v>82</v>
      </c>
      <c r="Q3" s="142" t="s">
        <v>111</v>
      </c>
      <c r="R3" s="124" t="s">
        <v>84</v>
      </c>
      <c r="S3" s="132" t="s">
        <v>128</v>
      </c>
      <c r="T3" s="132" t="s">
        <v>129</v>
      </c>
      <c r="U3" s="132" t="s">
        <v>130</v>
      </c>
      <c r="V3" s="132" t="s">
        <v>134</v>
      </c>
    </row>
    <row r="4" spans="1:22" ht="39.75" customHeight="1" x14ac:dyDescent="0.25">
      <c r="A4" s="124"/>
      <c r="B4" s="135"/>
      <c r="C4" s="137"/>
      <c r="D4" s="137"/>
      <c r="E4" s="124"/>
      <c r="F4" s="124"/>
      <c r="G4" s="78" t="s">
        <v>85</v>
      </c>
      <c r="H4" s="78" t="s">
        <v>86</v>
      </c>
      <c r="I4" s="138"/>
      <c r="J4" s="52" t="s">
        <v>87</v>
      </c>
      <c r="K4" s="52" t="s">
        <v>83</v>
      </c>
      <c r="L4" s="52" t="s">
        <v>88</v>
      </c>
      <c r="M4" s="138"/>
      <c r="N4" s="138"/>
      <c r="O4" s="124"/>
      <c r="P4" s="124"/>
      <c r="Q4" s="143"/>
      <c r="R4" s="124"/>
      <c r="S4" s="132"/>
      <c r="T4" s="132"/>
      <c r="U4" s="132"/>
      <c r="V4" s="132"/>
    </row>
    <row r="5" spans="1:22" x14ac:dyDescent="0.25">
      <c r="A5" s="85">
        <v>1</v>
      </c>
      <c r="B5" s="85">
        <v>2</v>
      </c>
      <c r="C5" s="85"/>
      <c r="D5" s="85"/>
      <c r="E5" s="85">
        <v>3</v>
      </c>
      <c r="F5" s="85">
        <v>4</v>
      </c>
      <c r="G5" s="85">
        <v>5</v>
      </c>
      <c r="H5" s="85">
        <v>6</v>
      </c>
      <c r="I5" s="85">
        <v>7</v>
      </c>
      <c r="J5" s="85">
        <v>8</v>
      </c>
      <c r="K5" s="85">
        <v>9</v>
      </c>
      <c r="L5" s="85">
        <v>10</v>
      </c>
      <c r="M5" s="85">
        <v>11</v>
      </c>
      <c r="N5" s="85">
        <v>12</v>
      </c>
      <c r="O5" s="85">
        <v>13</v>
      </c>
      <c r="P5" s="85">
        <v>14</v>
      </c>
      <c r="Q5" s="85">
        <v>15</v>
      </c>
      <c r="R5" s="86">
        <v>16</v>
      </c>
      <c r="S5" s="88"/>
      <c r="T5" s="54"/>
      <c r="U5" s="54"/>
      <c r="V5" s="54"/>
    </row>
    <row r="6" spans="1:22" x14ac:dyDescent="0.25">
      <c r="A6" s="85"/>
      <c r="B6" s="87" t="s">
        <v>92</v>
      </c>
      <c r="C6" s="85"/>
      <c r="D6" s="85"/>
      <c r="E6" s="85"/>
      <c r="F6" s="85"/>
      <c r="G6" s="85"/>
      <c r="H6" s="85"/>
      <c r="I6" s="85"/>
      <c r="J6" s="85"/>
      <c r="K6" s="85"/>
      <c r="L6" s="85"/>
      <c r="M6" s="85"/>
      <c r="N6" s="85"/>
      <c r="O6" s="85"/>
      <c r="P6" s="85"/>
      <c r="Q6" s="85"/>
      <c r="R6" s="86"/>
      <c r="S6" s="88"/>
      <c r="T6" s="54"/>
      <c r="U6" s="54"/>
      <c r="V6" s="54"/>
    </row>
    <row r="7" spans="1:22" ht="32.25" customHeight="1" x14ac:dyDescent="0.25">
      <c r="A7" s="80">
        <v>1</v>
      </c>
      <c r="B7" s="81" t="s">
        <v>93</v>
      </c>
      <c r="C7" s="80" t="s">
        <v>94</v>
      </c>
      <c r="D7" s="80" t="s">
        <v>89</v>
      </c>
      <c r="E7" s="80" t="s">
        <v>90</v>
      </c>
      <c r="F7" s="80" t="s">
        <v>95</v>
      </c>
      <c r="G7" s="80">
        <v>1800</v>
      </c>
      <c r="H7" s="80">
        <v>65</v>
      </c>
      <c r="I7" s="94">
        <v>90</v>
      </c>
      <c r="J7" s="95">
        <v>629</v>
      </c>
      <c r="K7" s="95">
        <v>1305</v>
      </c>
      <c r="L7" s="95">
        <v>76</v>
      </c>
      <c r="M7" s="99">
        <v>495</v>
      </c>
      <c r="N7" s="95">
        <v>1515</v>
      </c>
      <c r="O7" s="96">
        <f>J7+K7+L7</f>
        <v>2010</v>
      </c>
      <c r="P7" s="96">
        <f>M7+N7</f>
        <v>2010</v>
      </c>
      <c r="Q7" s="97">
        <f>ROUND(K7/O7%,2)</f>
        <v>64.930000000000007</v>
      </c>
      <c r="R7" s="98"/>
      <c r="S7" s="88">
        <f>5*45</f>
        <v>225</v>
      </c>
      <c r="T7" s="55">
        <f>P7+S7</f>
        <v>2235</v>
      </c>
      <c r="U7" s="90">
        <f>T7-G7</f>
        <v>435</v>
      </c>
      <c r="V7" s="54" t="s">
        <v>135</v>
      </c>
    </row>
    <row r="8" spans="1:22" ht="32.25" customHeight="1" x14ac:dyDescent="0.25">
      <c r="A8" s="80">
        <v>2</v>
      </c>
      <c r="B8" s="81" t="s">
        <v>96</v>
      </c>
      <c r="C8" s="80" t="s">
        <v>94</v>
      </c>
      <c r="D8" s="80" t="s">
        <v>89</v>
      </c>
      <c r="E8" s="80" t="s">
        <v>90</v>
      </c>
      <c r="F8" s="80" t="s">
        <v>95</v>
      </c>
      <c r="G8" s="80">
        <v>1800</v>
      </c>
      <c r="H8" s="80">
        <v>65</v>
      </c>
      <c r="I8" s="94">
        <v>90</v>
      </c>
      <c r="J8" s="95">
        <v>697</v>
      </c>
      <c r="K8" s="95">
        <v>1185</v>
      </c>
      <c r="L8" s="95">
        <v>68</v>
      </c>
      <c r="M8" s="95">
        <v>495</v>
      </c>
      <c r="N8" s="95">
        <v>1455</v>
      </c>
      <c r="O8" s="96">
        <f>J8+K8+L8</f>
        <v>1950</v>
      </c>
      <c r="P8" s="96">
        <f>M8+N8</f>
        <v>1950</v>
      </c>
      <c r="Q8" s="97">
        <f t="shared" ref="Q8:Q26" si="0">ROUND(K8/O8%,2)</f>
        <v>60.77</v>
      </c>
      <c r="R8" s="98"/>
      <c r="S8" s="88">
        <f t="shared" ref="S8:S26" si="1">5*45</f>
        <v>225</v>
      </c>
      <c r="T8" s="55">
        <f t="shared" ref="T8:T26" si="2">P8+S8</f>
        <v>2175</v>
      </c>
      <c r="U8" s="90">
        <f t="shared" ref="U8:U26" si="3">T8-G8</f>
        <v>375</v>
      </c>
      <c r="V8" s="54" t="s">
        <v>135</v>
      </c>
    </row>
    <row r="9" spans="1:22" s="99" customFormat="1" ht="32.25" customHeight="1" x14ac:dyDescent="0.25">
      <c r="A9" s="80">
        <v>3</v>
      </c>
      <c r="B9" s="81" t="s">
        <v>97</v>
      </c>
      <c r="C9" s="80" t="s">
        <v>94</v>
      </c>
      <c r="D9" s="80" t="s">
        <v>89</v>
      </c>
      <c r="E9" s="80" t="s">
        <v>90</v>
      </c>
      <c r="F9" s="80" t="s">
        <v>95</v>
      </c>
      <c r="G9" s="80">
        <v>1800</v>
      </c>
      <c r="H9" s="80">
        <v>65</v>
      </c>
      <c r="I9" s="94">
        <v>90</v>
      </c>
      <c r="J9" s="95">
        <v>703</v>
      </c>
      <c r="K9" s="95">
        <v>1185</v>
      </c>
      <c r="L9" s="95">
        <v>62</v>
      </c>
      <c r="M9" s="95">
        <v>495</v>
      </c>
      <c r="N9" s="95">
        <v>1455</v>
      </c>
      <c r="O9" s="96">
        <f>J9+K9+L9</f>
        <v>1950</v>
      </c>
      <c r="P9" s="96">
        <f>M9+N9</f>
        <v>1950</v>
      </c>
      <c r="Q9" s="97">
        <f t="shared" si="0"/>
        <v>60.77</v>
      </c>
      <c r="R9" s="98"/>
      <c r="S9" s="88">
        <f t="shared" si="1"/>
        <v>225</v>
      </c>
      <c r="T9" s="55">
        <f t="shared" si="2"/>
        <v>2175</v>
      </c>
      <c r="U9" s="90">
        <f t="shared" si="3"/>
        <v>375</v>
      </c>
      <c r="V9" s="54" t="s">
        <v>135</v>
      </c>
    </row>
    <row r="10" spans="1:22" ht="32.25" customHeight="1" x14ac:dyDescent="0.25">
      <c r="A10" s="80">
        <v>4</v>
      </c>
      <c r="B10" s="81" t="s">
        <v>98</v>
      </c>
      <c r="C10" s="80" t="s">
        <v>94</v>
      </c>
      <c r="D10" s="80" t="s">
        <v>89</v>
      </c>
      <c r="E10" s="80" t="s">
        <v>90</v>
      </c>
      <c r="F10" s="80" t="s">
        <v>95</v>
      </c>
      <c r="G10" s="80">
        <v>1800</v>
      </c>
      <c r="H10" s="80">
        <v>65</v>
      </c>
      <c r="I10" s="94">
        <v>90</v>
      </c>
      <c r="J10" s="95">
        <v>699</v>
      </c>
      <c r="K10" s="95">
        <v>1185</v>
      </c>
      <c r="L10" s="95">
        <v>66</v>
      </c>
      <c r="M10" s="95">
        <v>495</v>
      </c>
      <c r="N10" s="95">
        <v>1455</v>
      </c>
      <c r="O10" s="94">
        <f t="shared" ref="O10:O26" si="4">J10+K10+L10</f>
        <v>1950</v>
      </c>
      <c r="P10" s="94">
        <f t="shared" ref="P10:P26" si="5">M10+N10</f>
        <v>1950</v>
      </c>
      <c r="Q10" s="97">
        <f t="shared" si="0"/>
        <v>60.77</v>
      </c>
      <c r="R10" s="98"/>
      <c r="S10" s="88">
        <f t="shared" si="1"/>
        <v>225</v>
      </c>
      <c r="T10" s="55">
        <f t="shared" si="2"/>
        <v>2175</v>
      </c>
      <c r="U10" s="90">
        <f t="shared" si="3"/>
        <v>375</v>
      </c>
      <c r="V10" s="54" t="s">
        <v>135</v>
      </c>
    </row>
    <row r="11" spans="1:22" ht="32.25" customHeight="1" x14ac:dyDescent="0.25">
      <c r="A11" s="88">
        <v>5</v>
      </c>
      <c r="B11" s="89" t="s">
        <v>99</v>
      </c>
      <c r="C11" s="88" t="s">
        <v>94</v>
      </c>
      <c r="D11" s="88" t="s">
        <v>89</v>
      </c>
      <c r="E11" s="88" t="s">
        <v>90</v>
      </c>
      <c r="F11" s="88" t="s">
        <v>95</v>
      </c>
      <c r="G11" s="139" t="s">
        <v>110</v>
      </c>
      <c r="H11" s="140"/>
      <c r="I11" s="55">
        <v>90</v>
      </c>
      <c r="J11" s="90">
        <v>684</v>
      </c>
      <c r="K11" s="90">
        <v>1215</v>
      </c>
      <c r="L11" s="90">
        <v>66</v>
      </c>
      <c r="M11" s="90">
        <v>495</v>
      </c>
      <c r="N11" s="90">
        <v>1470</v>
      </c>
      <c r="O11" s="55">
        <f t="shared" si="4"/>
        <v>1965</v>
      </c>
      <c r="P11" s="55">
        <f t="shared" si="5"/>
        <v>1965</v>
      </c>
      <c r="Q11" s="91">
        <f t="shared" si="0"/>
        <v>61.83</v>
      </c>
      <c r="R11" s="92"/>
      <c r="S11" s="88">
        <f t="shared" si="1"/>
        <v>225</v>
      </c>
      <c r="T11" s="55">
        <f t="shared" si="2"/>
        <v>2190</v>
      </c>
      <c r="U11" s="90" t="s">
        <v>131</v>
      </c>
      <c r="V11" s="54" t="s">
        <v>136</v>
      </c>
    </row>
    <row r="12" spans="1:22" ht="32.25" customHeight="1" x14ac:dyDescent="0.25">
      <c r="A12" s="88">
        <v>6</v>
      </c>
      <c r="B12" s="89" t="s">
        <v>100</v>
      </c>
      <c r="C12" s="88" t="s">
        <v>94</v>
      </c>
      <c r="D12" s="88" t="s">
        <v>89</v>
      </c>
      <c r="E12" s="88" t="s">
        <v>90</v>
      </c>
      <c r="F12" s="88" t="s">
        <v>95</v>
      </c>
      <c r="G12" s="139" t="s">
        <v>110</v>
      </c>
      <c r="H12" s="140"/>
      <c r="I12" s="55">
        <v>90</v>
      </c>
      <c r="J12" s="90">
        <v>641</v>
      </c>
      <c r="K12" s="90">
        <v>1305</v>
      </c>
      <c r="L12" s="90">
        <v>64</v>
      </c>
      <c r="M12" s="90">
        <v>495</v>
      </c>
      <c r="N12" s="90">
        <v>1515</v>
      </c>
      <c r="O12" s="55">
        <f t="shared" si="4"/>
        <v>2010</v>
      </c>
      <c r="P12" s="55">
        <f t="shared" si="5"/>
        <v>2010</v>
      </c>
      <c r="Q12" s="91">
        <f t="shared" si="0"/>
        <v>64.930000000000007</v>
      </c>
      <c r="R12" s="92"/>
      <c r="S12" s="88">
        <f t="shared" si="1"/>
        <v>225</v>
      </c>
      <c r="T12" s="55">
        <f t="shared" si="2"/>
        <v>2235</v>
      </c>
      <c r="U12" s="90" t="s">
        <v>131</v>
      </c>
      <c r="V12" s="54" t="s">
        <v>136</v>
      </c>
    </row>
    <row r="13" spans="1:22" ht="32.25" customHeight="1" x14ac:dyDescent="0.25">
      <c r="A13" s="88">
        <v>7</v>
      </c>
      <c r="B13" s="89" t="s">
        <v>101</v>
      </c>
      <c r="C13" s="88" t="s">
        <v>94</v>
      </c>
      <c r="D13" s="88" t="s">
        <v>89</v>
      </c>
      <c r="E13" s="88" t="s">
        <v>90</v>
      </c>
      <c r="F13" s="88" t="s">
        <v>95</v>
      </c>
      <c r="G13" s="139" t="s">
        <v>110</v>
      </c>
      <c r="H13" s="140"/>
      <c r="I13" s="55">
        <v>90</v>
      </c>
      <c r="J13" s="90">
        <v>641</v>
      </c>
      <c r="K13" s="90">
        <v>1305</v>
      </c>
      <c r="L13" s="90">
        <v>64</v>
      </c>
      <c r="M13" s="90">
        <v>495</v>
      </c>
      <c r="N13" s="90">
        <v>1515</v>
      </c>
      <c r="O13" s="54">
        <f t="shared" si="4"/>
        <v>2010</v>
      </c>
      <c r="P13" s="54">
        <f t="shared" si="5"/>
        <v>2010</v>
      </c>
      <c r="Q13" s="91">
        <f t="shared" si="0"/>
        <v>64.930000000000007</v>
      </c>
      <c r="R13" s="92"/>
      <c r="S13" s="88">
        <f t="shared" si="1"/>
        <v>225</v>
      </c>
      <c r="T13" s="55">
        <f t="shared" si="2"/>
        <v>2235</v>
      </c>
      <c r="U13" s="90" t="s">
        <v>131</v>
      </c>
      <c r="V13" s="54" t="s">
        <v>136</v>
      </c>
    </row>
    <row r="14" spans="1:22" ht="32.25" customHeight="1" x14ac:dyDescent="0.25">
      <c r="A14" s="103">
        <v>8</v>
      </c>
      <c r="B14" s="89" t="s">
        <v>102</v>
      </c>
      <c r="C14" s="103" t="s">
        <v>94</v>
      </c>
      <c r="D14" s="103" t="s">
        <v>89</v>
      </c>
      <c r="E14" s="103" t="s">
        <v>90</v>
      </c>
      <c r="F14" s="103" t="s">
        <v>95</v>
      </c>
      <c r="G14" s="103">
        <v>2310</v>
      </c>
      <c r="H14" s="103">
        <v>77</v>
      </c>
      <c r="I14" s="55">
        <v>90</v>
      </c>
      <c r="J14" s="90">
        <v>660</v>
      </c>
      <c r="K14" s="90">
        <v>1275</v>
      </c>
      <c r="L14" s="90">
        <v>60</v>
      </c>
      <c r="M14" s="90">
        <v>495</v>
      </c>
      <c r="N14" s="90">
        <v>1500</v>
      </c>
      <c r="O14" s="56">
        <f t="shared" si="4"/>
        <v>1995</v>
      </c>
      <c r="P14" s="56">
        <f t="shared" si="5"/>
        <v>1995</v>
      </c>
      <c r="Q14" s="91">
        <f t="shared" si="0"/>
        <v>63.91</v>
      </c>
      <c r="R14" s="92" t="s">
        <v>113</v>
      </c>
      <c r="S14" s="80">
        <f t="shared" si="1"/>
        <v>225</v>
      </c>
      <c r="T14" s="94">
        <f t="shared" si="2"/>
        <v>2220</v>
      </c>
      <c r="U14" s="95">
        <f t="shared" si="3"/>
        <v>-90</v>
      </c>
      <c r="V14" s="54" t="s">
        <v>136</v>
      </c>
    </row>
    <row r="15" spans="1:22" ht="63" x14ac:dyDescent="0.25">
      <c r="A15" s="80">
        <v>9</v>
      </c>
      <c r="B15" s="81" t="s">
        <v>103</v>
      </c>
      <c r="C15" s="80" t="s">
        <v>94</v>
      </c>
      <c r="D15" s="80" t="s">
        <v>89</v>
      </c>
      <c r="E15" s="80" t="s">
        <v>90</v>
      </c>
      <c r="F15" s="80" t="s">
        <v>95</v>
      </c>
      <c r="G15" s="80">
        <v>2350</v>
      </c>
      <c r="H15" s="80">
        <v>84</v>
      </c>
      <c r="I15" s="94">
        <v>90</v>
      </c>
      <c r="J15" s="95">
        <v>595</v>
      </c>
      <c r="K15" s="95">
        <v>1425</v>
      </c>
      <c r="L15" s="95">
        <v>50</v>
      </c>
      <c r="M15" s="95">
        <v>495</v>
      </c>
      <c r="N15" s="95">
        <v>1575</v>
      </c>
      <c r="O15" s="100">
        <f t="shared" si="4"/>
        <v>2070</v>
      </c>
      <c r="P15" s="100">
        <f t="shared" si="5"/>
        <v>2070</v>
      </c>
      <c r="Q15" s="97">
        <f t="shared" si="0"/>
        <v>68.84</v>
      </c>
      <c r="R15" s="79" t="s">
        <v>113</v>
      </c>
      <c r="S15" s="80">
        <f t="shared" si="1"/>
        <v>225</v>
      </c>
      <c r="T15" s="94">
        <f t="shared" si="2"/>
        <v>2295</v>
      </c>
      <c r="U15" s="104">
        <f t="shared" si="3"/>
        <v>-55</v>
      </c>
      <c r="V15" s="54" t="s">
        <v>137</v>
      </c>
    </row>
    <row r="16" spans="1:22" ht="32.25" customHeight="1" x14ac:dyDescent="0.25">
      <c r="A16" s="88">
        <v>10</v>
      </c>
      <c r="B16" s="89" t="s">
        <v>104</v>
      </c>
      <c r="C16" s="88" t="s">
        <v>94</v>
      </c>
      <c r="D16" s="88" t="s">
        <v>89</v>
      </c>
      <c r="E16" s="88" t="s">
        <v>90</v>
      </c>
      <c r="F16" s="88" t="s">
        <v>95</v>
      </c>
      <c r="G16" s="139" t="s">
        <v>110</v>
      </c>
      <c r="H16" s="140"/>
      <c r="I16" s="55">
        <v>90</v>
      </c>
      <c r="J16" s="90">
        <v>610</v>
      </c>
      <c r="K16" s="90">
        <v>1395</v>
      </c>
      <c r="L16" s="90">
        <v>50</v>
      </c>
      <c r="M16" s="90">
        <v>495</v>
      </c>
      <c r="N16" s="90">
        <v>1560</v>
      </c>
      <c r="O16" s="54">
        <f t="shared" si="4"/>
        <v>2055</v>
      </c>
      <c r="P16" s="54">
        <f t="shared" si="5"/>
        <v>2055</v>
      </c>
      <c r="Q16" s="91">
        <f t="shared" si="0"/>
        <v>67.88</v>
      </c>
      <c r="R16" s="92"/>
      <c r="S16" s="88">
        <f t="shared" si="1"/>
        <v>225</v>
      </c>
      <c r="T16" s="55">
        <f t="shared" si="2"/>
        <v>2280</v>
      </c>
      <c r="U16" s="90" t="s">
        <v>131</v>
      </c>
      <c r="V16" s="54" t="s">
        <v>136</v>
      </c>
    </row>
    <row r="17" spans="1:22" ht="33" customHeight="1" x14ac:dyDescent="0.25">
      <c r="A17" s="88">
        <v>11</v>
      </c>
      <c r="B17" s="89" t="s">
        <v>104</v>
      </c>
      <c r="C17" s="88" t="s">
        <v>94</v>
      </c>
      <c r="D17" s="88" t="s">
        <v>106</v>
      </c>
      <c r="E17" s="88" t="s">
        <v>105</v>
      </c>
      <c r="F17" s="88" t="s">
        <v>107</v>
      </c>
      <c r="G17" s="139" t="s">
        <v>110</v>
      </c>
      <c r="H17" s="140"/>
      <c r="I17" s="55">
        <v>55</v>
      </c>
      <c r="J17" s="90">
        <v>362</v>
      </c>
      <c r="K17" s="90">
        <v>883</v>
      </c>
      <c r="L17" s="90">
        <v>30</v>
      </c>
      <c r="M17" s="90">
        <v>315</v>
      </c>
      <c r="N17" s="90">
        <v>960</v>
      </c>
      <c r="O17" s="54">
        <f t="shared" si="4"/>
        <v>1275</v>
      </c>
      <c r="P17" s="54">
        <f t="shared" si="5"/>
        <v>1275</v>
      </c>
      <c r="Q17" s="91">
        <f t="shared" si="0"/>
        <v>69.25</v>
      </c>
      <c r="R17" s="92"/>
      <c r="S17" s="88">
        <f t="shared" si="1"/>
        <v>225</v>
      </c>
      <c r="T17" s="55">
        <f t="shared" si="2"/>
        <v>1500</v>
      </c>
      <c r="U17" s="90" t="s">
        <v>131</v>
      </c>
      <c r="V17" s="54" t="s">
        <v>136</v>
      </c>
    </row>
    <row r="18" spans="1:22" ht="33" customHeight="1" x14ac:dyDescent="0.25">
      <c r="A18" s="80">
        <v>12</v>
      </c>
      <c r="B18" s="81" t="s">
        <v>93</v>
      </c>
      <c r="C18" s="80" t="s">
        <v>94</v>
      </c>
      <c r="D18" s="80" t="s">
        <v>106</v>
      </c>
      <c r="E18" s="80" t="s">
        <v>105</v>
      </c>
      <c r="F18" s="80" t="s">
        <v>107</v>
      </c>
      <c r="G18" s="80">
        <v>1400</v>
      </c>
      <c r="H18" s="80">
        <v>50</v>
      </c>
      <c r="I18" s="94">
        <v>55</v>
      </c>
      <c r="J18" s="95">
        <v>380</v>
      </c>
      <c r="K18" s="95">
        <v>823</v>
      </c>
      <c r="L18" s="95">
        <v>42</v>
      </c>
      <c r="M18" s="95">
        <v>315</v>
      </c>
      <c r="N18" s="95">
        <v>930</v>
      </c>
      <c r="O18" s="100">
        <f t="shared" si="4"/>
        <v>1245</v>
      </c>
      <c r="P18" s="100">
        <f t="shared" si="5"/>
        <v>1245</v>
      </c>
      <c r="Q18" s="97">
        <f t="shared" si="0"/>
        <v>66.099999999999994</v>
      </c>
      <c r="R18" s="79" t="s">
        <v>113</v>
      </c>
      <c r="S18" s="88">
        <f t="shared" si="1"/>
        <v>225</v>
      </c>
      <c r="T18" s="55">
        <f t="shared" si="2"/>
        <v>1470</v>
      </c>
      <c r="U18" s="90">
        <f t="shared" si="3"/>
        <v>70</v>
      </c>
      <c r="V18" s="54" t="s">
        <v>132</v>
      </c>
    </row>
    <row r="19" spans="1:22" ht="33" customHeight="1" x14ac:dyDescent="0.25">
      <c r="A19" s="80">
        <v>13</v>
      </c>
      <c r="B19" s="81" t="s">
        <v>96</v>
      </c>
      <c r="C19" s="80" t="s">
        <v>94</v>
      </c>
      <c r="D19" s="80" t="s">
        <v>106</v>
      </c>
      <c r="E19" s="80" t="s">
        <v>105</v>
      </c>
      <c r="F19" s="80" t="s">
        <v>107</v>
      </c>
      <c r="G19" s="80">
        <v>1400</v>
      </c>
      <c r="H19" s="80">
        <v>50</v>
      </c>
      <c r="I19" s="94">
        <v>55</v>
      </c>
      <c r="J19" s="95">
        <v>425</v>
      </c>
      <c r="K19" s="95">
        <v>733</v>
      </c>
      <c r="L19" s="95">
        <v>42</v>
      </c>
      <c r="M19" s="95">
        <v>315</v>
      </c>
      <c r="N19" s="95">
        <v>885</v>
      </c>
      <c r="O19" s="100">
        <f t="shared" si="4"/>
        <v>1200</v>
      </c>
      <c r="P19" s="100">
        <f t="shared" si="5"/>
        <v>1200</v>
      </c>
      <c r="Q19" s="97">
        <f t="shared" si="0"/>
        <v>61.08</v>
      </c>
      <c r="R19" s="79" t="s">
        <v>113</v>
      </c>
      <c r="S19" s="88">
        <f t="shared" si="1"/>
        <v>225</v>
      </c>
      <c r="T19" s="55">
        <f t="shared" si="2"/>
        <v>1425</v>
      </c>
      <c r="U19" s="90">
        <f t="shared" si="3"/>
        <v>25</v>
      </c>
      <c r="V19" s="54" t="s">
        <v>132</v>
      </c>
    </row>
    <row r="20" spans="1:22" s="99" customFormat="1" ht="33" customHeight="1" x14ac:dyDescent="0.25">
      <c r="A20" s="80">
        <v>14</v>
      </c>
      <c r="B20" s="81" t="s">
        <v>97</v>
      </c>
      <c r="C20" s="80" t="s">
        <v>94</v>
      </c>
      <c r="D20" s="80" t="s">
        <v>106</v>
      </c>
      <c r="E20" s="80" t="s">
        <v>105</v>
      </c>
      <c r="F20" s="80" t="s">
        <v>107</v>
      </c>
      <c r="G20" s="80">
        <v>1400</v>
      </c>
      <c r="H20" s="80">
        <v>50</v>
      </c>
      <c r="I20" s="94">
        <v>55</v>
      </c>
      <c r="J20" s="95">
        <v>397</v>
      </c>
      <c r="K20" s="95">
        <v>793</v>
      </c>
      <c r="L20" s="95">
        <v>40</v>
      </c>
      <c r="M20" s="95">
        <v>315</v>
      </c>
      <c r="N20" s="95">
        <v>915</v>
      </c>
      <c r="O20" s="100">
        <f t="shared" si="4"/>
        <v>1230</v>
      </c>
      <c r="P20" s="100">
        <f t="shared" si="5"/>
        <v>1230</v>
      </c>
      <c r="Q20" s="97">
        <f t="shared" si="0"/>
        <v>64.47</v>
      </c>
      <c r="R20" s="79" t="s">
        <v>113</v>
      </c>
      <c r="S20" s="88">
        <f t="shared" si="1"/>
        <v>225</v>
      </c>
      <c r="T20" s="55">
        <f t="shared" si="2"/>
        <v>1455</v>
      </c>
      <c r="U20" s="90">
        <f t="shared" si="3"/>
        <v>55</v>
      </c>
      <c r="V20" s="54" t="s">
        <v>132</v>
      </c>
    </row>
    <row r="21" spans="1:22" ht="33" customHeight="1" x14ac:dyDescent="0.25">
      <c r="A21" s="80">
        <v>15</v>
      </c>
      <c r="B21" s="81" t="s">
        <v>108</v>
      </c>
      <c r="C21" s="80" t="s">
        <v>94</v>
      </c>
      <c r="D21" s="80" t="s">
        <v>106</v>
      </c>
      <c r="E21" s="80" t="s">
        <v>105</v>
      </c>
      <c r="F21" s="80" t="s">
        <v>107</v>
      </c>
      <c r="G21" s="80">
        <v>1400</v>
      </c>
      <c r="H21" s="80">
        <v>50</v>
      </c>
      <c r="I21" s="94">
        <v>55</v>
      </c>
      <c r="J21" s="95">
        <v>380</v>
      </c>
      <c r="K21" s="95">
        <v>823</v>
      </c>
      <c r="L21" s="95">
        <v>42</v>
      </c>
      <c r="M21" s="95">
        <v>315</v>
      </c>
      <c r="N21" s="95">
        <v>930</v>
      </c>
      <c r="O21" s="100">
        <f t="shared" si="4"/>
        <v>1245</v>
      </c>
      <c r="P21" s="100">
        <f t="shared" si="5"/>
        <v>1245</v>
      </c>
      <c r="Q21" s="97">
        <f t="shared" si="0"/>
        <v>66.099999999999994</v>
      </c>
      <c r="R21" s="79" t="s">
        <v>113</v>
      </c>
      <c r="S21" s="88">
        <f t="shared" si="1"/>
        <v>225</v>
      </c>
      <c r="T21" s="55">
        <f t="shared" si="2"/>
        <v>1470</v>
      </c>
      <c r="U21" s="90">
        <f t="shared" si="3"/>
        <v>70</v>
      </c>
      <c r="V21" s="54" t="s">
        <v>132</v>
      </c>
    </row>
    <row r="22" spans="1:22" ht="33" customHeight="1" x14ac:dyDescent="0.25">
      <c r="A22" s="88">
        <v>16</v>
      </c>
      <c r="B22" s="89" t="s">
        <v>99</v>
      </c>
      <c r="C22" s="88" t="s">
        <v>94</v>
      </c>
      <c r="D22" s="88" t="s">
        <v>106</v>
      </c>
      <c r="E22" s="88" t="s">
        <v>105</v>
      </c>
      <c r="F22" s="88" t="s">
        <v>107</v>
      </c>
      <c r="G22" s="139" t="s">
        <v>110</v>
      </c>
      <c r="H22" s="140"/>
      <c r="I22" s="55">
        <v>55</v>
      </c>
      <c r="J22" s="90">
        <v>423</v>
      </c>
      <c r="K22" s="90">
        <v>733</v>
      </c>
      <c r="L22" s="90">
        <v>44</v>
      </c>
      <c r="M22" s="90">
        <v>315</v>
      </c>
      <c r="N22" s="90">
        <v>885</v>
      </c>
      <c r="O22" s="54">
        <f t="shared" si="4"/>
        <v>1200</v>
      </c>
      <c r="P22" s="54">
        <f t="shared" si="5"/>
        <v>1200</v>
      </c>
      <c r="Q22" s="91">
        <f t="shared" si="0"/>
        <v>61.08</v>
      </c>
      <c r="R22" s="92"/>
      <c r="S22" s="88">
        <f t="shared" si="1"/>
        <v>225</v>
      </c>
      <c r="T22" s="55">
        <f t="shared" si="2"/>
        <v>1425</v>
      </c>
      <c r="U22" s="90" t="s">
        <v>131</v>
      </c>
      <c r="V22" s="54" t="s">
        <v>136</v>
      </c>
    </row>
    <row r="23" spans="1:22" ht="33" customHeight="1" x14ac:dyDescent="0.25">
      <c r="A23" s="88">
        <v>17</v>
      </c>
      <c r="B23" s="89" t="s">
        <v>100</v>
      </c>
      <c r="C23" s="88" t="s">
        <v>94</v>
      </c>
      <c r="D23" s="88" t="s">
        <v>106</v>
      </c>
      <c r="E23" s="88" t="s">
        <v>105</v>
      </c>
      <c r="F23" s="88" t="s">
        <v>107</v>
      </c>
      <c r="G23" s="139" t="s">
        <v>110</v>
      </c>
      <c r="H23" s="140"/>
      <c r="I23" s="55">
        <v>55</v>
      </c>
      <c r="J23" s="90">
        <v>356</v>
      </c>
      <c r="K23" s="90">
        <v>883</v>
      </c>
      <c r="L23" s="90">
        <v>36</v>
      </c>
      <c r="M23" s="90">
        <v>315</v>
      </c>
      <c r="N23" s="90">
        <v>960</v>
      </c>
      <c r="O23" s="54">
        <f t="shared" si="4"/>
        <v>1275</v>
      </c>
      <c r="P23" s="54">
        <f t="shared" si="5"/>
        <v>1275</v>
      </c>
      <c r="Q23" s="91">
        <f t="shared" si="0"/>
        <v>69.25</v>
      </c>
      <c r="R23" s="92"/>
      <c r="S23" s="88">
        <f t="shared" si="1"/>
        <v>225</v>
      </c>
      <c r="T23" s="55">
        <f t="shared" si="2"/>
        <v>1500</v>
      </c>
      <c r="U23" s="90" t="s">
        <v>131</v>
      </c>
      <c r="V23" s="54" t="s">
        <v>136</v>
      </c>
    </row>
    <row r="24" spans="1:22" ht="33" customHeight="1" x14ac:dyDescent="0.25">
      <c r="A24" s="88">
        <v>18</v>
      </c>
      <c r="B24" s="89" t="s">
        <v>101</v>
      </c>
      <c r="C24" s="88" t="s">
        <v>94</v>
      </c>
      <c r="D24" s="88" t="s">
        <v>109</v>
      </c>
      <c r="E24" s="88" t="s">
        <v>105</v>
      </c>
      <c r="F24" s="88" t="s">
        <v>107</v>
      </c>
      <c r="G24" s="139" t="s">
        <v>110</v>
      </c>
      <c r="H24" s="140"/>
      <c r="I24" s="55">
        <v>55</v>
      </c>
      <c r="J24" s="90">
        <v>350</v>
      </c>
      <c r="K24" s="90">
        <v>883</v>
      </c>
      <c r="L24" s="90">
        <v>42</v>
      </c>
      <c r="M24" s="90">
        <v>315</v>
      </c>
      <c r="N24" s="90">
        <v>960</v>
      </c>
      <c r="O24" s="54">
        <f t="shared" si="4"/>
        <v>1275</v>
      </c>
      <c r="P24" s="54">
        <f t="shared" si="5"/>
        <v>1275</v>
      </c>
      <c r="Q24" s="91">
        <f t="shared" si="0"/>
        <v>69.25</v>
      </c>
      <c r="R24" s="92"/>
      <c r="S24" s="88">
        <f t="shared" si="1"/>
        <v>225</v>
      </c>
      <c r="T24" s="55">
        <f t="shared" si="2"/>
        <v>1500</v>
      </c>
      <c r="U24" s="90" t="s">
        <v>131</v>
      </c>
      <c r="V24" s="54" t="s">
        <v>136</v>
      </c>
    </row>
    <row r="25" spans="1:22" ht="33" customHeight="1" x14ac:dyDescent="0.25">
      <c r="A25" s="103">
        <v>19</v>
      </c>
      <c r="B25" s="89" t="s">
        <v>102</v>
      </c>
      <c r="C25" s="103" t="s">
        <v>94</v>
      </c>
      <c r="D25" s="103" t="s">
        <v>106</v>
      </c>
      <c r="E25" s="103" t="s">
        <v>105</v>
      </c>
      <c r="F25" s="103" t="s">
        <v>107</v>
      </c>
      <c r="G25" s="103">
        <v>1700</v>
      </c>
      <c r="H25" s="103">
        <v>57</v>
      </c>
      <c r="I25" s="102">
        <v>55</v>
      </c>
      <c r="J25" s="90">
        <v>388</v>
      </c>
      <c r="K25" s="90">
        <v>823</v>
      </c>
      <c r="L25" s="90">
        <v>34</v>
      </c>
      <c r="M25" s="90">
        <v>315</v>
      </c>
      <c r="N25" s="90">
        <v>930</v>
      </c>
      <c r="O25" s="56">
        <f t="shared" si="4"/>
        <v>1245</v>
      </c>
      <c r="P25" s="56">
        <f t="shared" si="5"/>
        <v>1245</v>
      </c>
      <c r="Q25" s="91">
        <f t="shared" si="0"/>
        <v>66.099999999999994</v>
      </c>
      <c r="R25" s="92" t="s">
        <v>113</v>
      </c>
      <c r="S25" s="103">
        <f t="shared" si="1"/>
        <v>225</v>
      </c>
      <c r="T25" s="55">
        <f t="shared" si="2"/>
        <v>1470</v>
      </c>
      <c r="U25" s="90" t="s">
        <v>131</v>
      </c>
      <c r="V25" s="54" t="s">
        <v>136</v>
      </c>
    </row>
    <row r="26" spans="1:22" ht="52.5" x14ac:dyDescent="0.25">
      <c r="A26" s="80">
        <v>20</v>
      </c>
      <c r="B26" s="81" t="s">
        <v>103</v>
      </c>
      <c r="C26" s="80" t="s">
        <v>94</v>
      </c>
      <c r="D26" s="80" t="s">
        <v>106</v>
      </c>
      <c r="E26" s="80" t="s">
        <v>105</v>
      </c>
      <c r="F26" s="80" t="s">
        <v>107</v>
      </c>
      <c r="G26" s="80">
        <v>1600</v>
      </c>
      <c r="H26" s="101">
        <v>57</v>
      </c>
      <c r="I26" s="96">
        <v>55</v>
      </c>
      <c r="J26" s="95">
        <v>349</v>
      </c>
      <c r="K26" s="95">
        <v>913</v>
      </c>
      <c r="L26" s="95">
        <v>28</v>
      </c>
      <c r="M26" s="95">
        <v>315</v>
      </c>
      <c r="N26" s="95">
        <v>975</v>
      </c>
      <c r="O26" s="100">
        <f t="shared" si="4"/>
        <v>1290</v>
      </c>
      <c r="P26" s="100">
        <f t="shared" si="5"/>
        <v>1290</v>
      </c>
      <c r="Q26" s="97">
        <f t="shared" si="0"/>
        <v>70.78</v>
      </c>
      <c r="R26" s="79" t="s">
        <v>113</v>
      </c>
      <c r="S26" s="80">
        <f t="shared" si="1"/>
        <v>225</v>
      </c>
      <c r="T26" s="94">
        <f t="shared" si="2"/>
        <v>1515</v>
      </c>
      <c r="U26" s="104">
        <f t="shared" si="3"/>
        <v>-85</v>
      </c>
      <c r="V26" s="54" t="s">
        <v>133</v>
      </c>
    </row>
    <row r="27" spans="1:22" ht="20.25" customHeight="1" x14ac:dyDescent="0.25"/>
    <row r="28" spans="1:22" ht="14.25" customHeight="1" x14ac:dyDescent="0.25">
      <c r="A28" s="141" t="s">
        <v>112</v>
      </c>
      <c r="B28" s="141"/>
      <c r="C28" s="141"/>
      <c r="D28" s="141"/>
      <c r="E28" s="141"/>
      <c r="F28" s="141"/>
      <c r="G28" s="141"/>
      <c r="H28" s="141"/>
      <c r="I28" s="141"/>
      <c r="J28" s="141"/>
      <c r="K28" s="141"/>
      <c r="L28" s="141"/>
      <c r="M28" s="141"/>
      <c r="N28" s="141"/>
      <c r="O28" s="141"/>
      <c r="P28" s="141"/>
      <c r="Q28" s="141"/>
      <c r="R28" s="141"/>
    </row>
    <row r="29" spans="1:22" ht="14.25" customHeight="1" x14ac:dyDescent="0.25"/>
  </sheetData>
  <mergeCells count="30">
    <mergeCell ref="G22:H22"/>
    <mergeCell ref="G23:H23"/>
    <mergeCell ref="G24:H24"/>
    <mergeCell ref="A28:R28"/>
    <mergeCell ref="R3:R4"/>
    <mergeCell ref="G11:H11"/>
    <mergeCell ref="G12:H12"/>
    <mergeCell ref="G13:H13"/>
    <mergeCell ref="G16:H16"/>
    <mergeCell ref="G17:H17"/>
    <mergeCell ref="J3:L3"/>
    <mergeCell ref="M3:M4"/>
    <mergeCell ref="N3:N4"/>
    <mergeCell ref="O3:O4"/>
    <mergeCell ref="P3:P4"/>
    <mergeCell ref="Q3:Q4"/>
    <mergeCell ref="S3:S4"/>
    <mergeCell ref="T3:T4"/>
    <mergeCell ref="U3:U4"/>
    <mergeCell ref="V3:V4"/>
    <mergeCell ref="A1:B1"/>
    <mergeCell ref="A2:R2"/>
    <mergeCell ref="A3:A4"/>
    <mergeCell ref="B3:B4"/>
    <mergeCell ref="C3:C4"/>
    <mergeCell ref="D3:D4"/>
    <mergeCell ref="E3:E4"/>
    <mergeCell ref="F3:F4"/>
    <mergeCell ref="G3:H3"/>
    <mergeCell ref="I3:I4"/>
  </mergeCells>
  <pageMargins left="0.2" right="0" top="0.25" bottom="0.25" header="0" footer="0"/>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L61"/>
  <sheetViews>
    <sheetView workbookViewId="0">
      <pane ySplit="5" topLeftCell="A57" activePane="bottomLeft" state="frozen"/>
      <selection pane="bottomLeft" activeCell="K11" sqref="K11"/>
    </sheetView>
  </sheetViews>
  <sheetFormatPr defaultRowHeight="10.5" x14ac:dyDescent="0.25"/>
  <cols>
    <col min="1" max="1" width="6.7109375" style="61" customWidth="1"/>
    <col min="2" max="2" width="43.5703125" style="73" customWidth="1"/>
    <col min="3" max="3" width="5" style="75" customWidth="1"/>
    <col min="4" max="4" width="8.85546875" style="75" customWidth="1"/>
    <col min="5" max="5" width="5.140625" style="75" customWidth="1"/>
    <col min="6" max="6" width="7.7109375" style="75" customWidth="1"/>
    <col min="7" max="7" width="8.7109375" style="75" customWidth="1"/>
    <col min="8" max="8" width="10.7109375" style="77" customWidth="1"/>
    <col min="9" max="11" width="11.42578125" style="77" customWidth="1"/>
    <col min="12" max="12" width="10.140625" style="61" bestFit="1" customWidth="1"/>
    <col min="13" max="13" width="11.5703125" style="61" bestFit="1" customWidth="1"/>
    <col min="14" max="16384" width="9.140625" style="61"/>
  </cols>
  <sheetData>
    <row r="2" spans="1:12" ht="36" customHeight="1" x14ac:dyDescent="0.25">
      <c r="A2" s="144" t="s">
        <v>127</v>
      </c>
      <c r="B2" s="144"/>
      <c r="C2" s="144"/>
      <c r="D2" s="144"/>
      <c r="E2" s="144"/>
      <c r="F2" s="144"/>
      <c r="G2" s="144"/>
      <c r="H2" s="144"/>
      <c r="I2" s="144"/>
      <c r="J2" s="144"/>
      <c r="K2" s="144"/>
    </row>
    <row r="4" spans="1:12" ht="21.75" customHeight="1" x14ac:dyDescent="0.25">
      <c r="A4" s="145" t="s">
        <v>0</v>
      </c>
      <c r="B4" s="147" t="s">
        <v>1</v>
      </c>
      <c r="C4" s="148" t="s">
        <v>2</v>
      </c>
      <c r="D4" s="148"/>
      <c r="E4" s="148"/>
      <c r="F4" s="148"/>
      <c r="G4" s="148" t="s">
        <v>3</v>
      </c>
      <c r="H4" s="149" t="s">
        <v>116</v>
      </c>
      <c r="I4" s="151" t="s">
        <v>114</v>
      </c>
      <c r="J4" s="151"/>
      <c r="K4" s="62" t="s">
        <v>115</v>
      </c>
    </row>
    <row r="5" spans="1:12" ht="21.75" customHeight="1" x14ac:dyDescent="0.25">
      <c r="A5" s="146"/>
      <c r="B5" s="147"/>
      <c r="C5" s="63" t="s">
        <v>5</v>
      </c>
      <c r="D5" s="63" t="s">
        <v>32</v>
      </c>
      <c r="E5" s="63" t="s">
        <v>6</v>
      </c>
      <c r="F5" s="63" t="s">
        <v>7</v>
      </c>
      <c r="G5" s="148"/>
      <c r="H5" s="150"/>
      <c r="I5" s="62" t="s">
        <v>8</v>
      </c>
      <c r="J5" s="62" t="s">
        <v>9</v>
      </c>
      <c r="K5" s="62"/>
    </row>
    <row r="6" spans="1:12" ht="25.5" customHeight="1" x14ac:dyDescent="0.25">
      <c r="A6" s="64" t="s">
        <v>17</v>
      </c>
      <c r="B6" s="65" t="s">
        <v>22</v>
      </c>
      <c r="C6" s="63">
        <v>38</v>
      </c>
      <c r="D6" s="63">
        <v>3555</v>
      </c>
      <c r="E6" s="63">
        <v>34</v>
      </c>
      <c r="F6" s="63">
        <v>14595</v>
      </c>
      <c r="G6" s="63">
        <v>78</v>
      </c>
      <c r="H6" s="66"/>
      <c r="I6" s="62"/>
      <c r="J6" s="62"/>
      <c r="K6" s="62"/>
    </row>
    <row r="7" spans="1:12" ht="25.5" customHeight="1" x14ac:dyDescent="0.25">
      <c r="A7" s="68">
        <v>1</v>
      </c>
      <c r="B7" s="69" t="s">
        <v>49</v>
      </c>
      <c r="C7" s="70">
        <v>12</v>
      </c>
      <c r="D7" s="70">
        <v>1725</v>
      </c>
      <c r="E7" s="70">
        <v>2</v>
      </c>
      <c r="F7" s="70">
        <f>420+405</f>
        <v>825</v>
      </c>
      <c r="G7" s="70">
        <v>18</v>
      </c>
      <c r="H7" s="66"/>
      <c r="I7" s="66">
        <v>320</v>
      </c>
      <c r="J7" s="66">
        <v>150</v>
      </c>
      <c r="K7" s="66"/>
    </row>
    <row r="8" spans="1:12" ht="25.5" customHeight="1" x14ac:dyDescent="0.25">
      <c r="A8" s="64" t="s">
        <v>18</v>
      </c>
      <c r="B8" s="65" t="s">
        <v>23</v>
      </c>
      <c r="C8" s="63">
        <v>16</v>
      </c>
      <c r="D8" s="63">
        <v>990</v>
      </c>
      <c r="E8" s="63"/>
      <c r="F8" s="63"/>
      <c r="G8" s="63">
        <v>18</v>
      </c>
      <c r="H8" s="66"/>
      <c r="I8" s="66"/>
      <c r="J8" s="66"/>
      <c r="K8" s="66"/>
    </row>
    <row r="9" spans="1:12" s="72" customFormat="1" ht="25.5" customHeight="1" x14ac:dyDescent="0.25">
      <c r="A9" s="64" t="s">
        <v>24</v>
      </c>
      <c r="B9" s="65" t="s">
        <v>12</v>
      </c>
      <c r="C9" s="63">
        <v>40</v>
      </c>
      <c r="D9" s="63">
        <v>5944</v>
      </c>
      <c r="E9" s="63">
        <v>20</v>
      </c>
      <c r="F9" s="63">
        <v>7955</v>
      </c>
      <c r="G9" s="63">
        <v>71</v>
      </c>
      <c r="H9" s="66"/>
      <c r="I9" s="66"/>
      <c r="J9" s="66"/>
      <c r="K9" s="66"/>
    </row>
    <row r="10" spans="1:12" ht="37.5" customHeight="1" x14ac:dyDescent="0.25">
      <c r="A10" s="70">
        <v>1</v>
      </c>
      <c r="B10" s="73" t="s">
        <v>10</v>
      </c>
      <c r="C10" s="70"/>
      <c r="D10" s="70"/>
      <c r="E10" s="70"/>
      <c r="F10" s="70"/>
      <c r="G10" s="70"/>
      <c r="H10" s="74"/>
      <c r="I10" s="74">
        <v>190</v>
      </c>
      <c r="J10" s="74">
        <v>85</v>
      </c>
      <c r="K10" s="74"/>
      <c r="L10" s="75"/>
    </row>
    <row r="11" spans="1:12" ht="25.5" customHeight="1" x14ac:dyDescent="0.25">
      <c r="A11" s="70">
        <v>2</v>
      </c>
      <c r="B11" s="69" t="s">
        <v>13</v>
      </c>
      <c r="C11" s="70"/>
      <c r="D11" s="70"/>
      <c r="E11" s="70"/>
      <c r="F11" s="70"/>
      <c r="G11" s="70"/>
      <c r="H11" s="74"/>
      <c r="I11" s="74"/>
      <c r="J11" s="74"/>
      <c r="K11" s="74"/>
    </row>
    <row r="12" spans="1:12" ht="29.25" customHeight="1" x14ac:dyDescent="0.25">
      <c r="A12" s="70">
        <v>3</v>
      </c>
      <c r="B12" s="69" t="s">
        <v>14</v>
      </c>
      <c r="C12" s="70"/>
      <c r="D12" s="70"/>
      <c r="E12" s="70"/>
      <c r="F12" s="70"/>
      <c r="G12" s="70"/>
      <c r="H12" s="74"/>
      <c r="I12" s="74">
        <v>115</v>
      </c>
      <c r="J12" s="74">
        <v>85</v>
      </c>
      <c r="K12" s="74"/>
    </row>
    <row r="13" spans="1:12" ht="25.5" customHeight="1" x14ac:dyDescent="0.25">
      <c r="A13" s="70">
        <v>4</v>
      </c>
      <c r="B13" s="69" t="s">
        <v>15</v>
      </c>
      <c r="C13" s="70"/>
      <c r="D13" s="70"/>
      <c r="E13" s="70"/>
      <c r="F13" s="70"/>
      <c r="G13" s="70"/>
      <c r="H13" s="74"/>
      <c r="I13" s="74">
        <v>165</v>
      </c>
      <c r="J13" s="74">
        <v>115</v>
      </c>
      <c r="K13" s="74"/>
    </row>
    <row r="14" spans="1:12" ht="25.5" customHeight="1" x14ac:dyDescent="0.25">
      <c r="A14" s="70">
        <v>5</v>
      </c>
      <c r="B14" s="69" t="s">
        <v>16</v>
      </c>
      <c r="C14" s="70"/>
      <c r="D14" s="70"/>
      <c r="E14" s="70"/>
      <c r="F14" s="70"/>
      <c r="G14" s="70"/>
      <c r="H14" s="74"/>
      <c r="I14" s="74">
        <v>230</v>
      </c>
      <c r="J14" s="74">
        <v>135</v>
      </c>
      <c r="K14" s="74"/>
    </row>
    <row r="15" spans="1:12" ht="32.25" customHeight="1" x14ac:dyDescent="0.25">
      <c r="A15" s="70">
        <v>6</v>
      </c>
      <c r="B15" s="76" t="s">
        <v>59</v>
      </c>
      <c r="C15" s="70"/>
      <c r="D15" s="70"/>
      <c r="E15" s="70"/>
      <c r="F15" s="70"/>
      <c r="G15" s="70"/>
      <c r="H15" s="74"/>
      <c r="I15" s="74">
        <v>120</v>
      </c>
      <c r="J15" s="74"/>
      <c r="K15" s="74"/>
    </row>
    <row r="16" spans="1:12" ht="32.25" customHeight="1" x14ac:dyDescent="0.25">
      <c r="A16" s="70">
        <v>7</v>
      </c>
      <c r="B16" s="76" t="s">
        <v>60</v>
      </c>
      <c r="C16" s="70"/>
      <c r="D16" s="70"/>
      <c r="E16" s="70"/>
      <c r="F16" s="70"/>
      <c r="G16" s="70"/>
      <c r="H16" s="74"/>
      <c r="I16" s="74"/>
      <c r="J16" s="74">
        <v>70</v>
      </c>
      <c r="K16" s="74"/>
    </row>
    <row r="17" spans="1:11" ht="32.25" customHeight="1" x14ac:dyDescent="0.25">
      <c r="A17" s="70">
        <v>8</v>
      </c>
      <c r="B17" s="76" t="s">
        <v>117</v>
      </c>
      <c r="C17" s="70"/>
      <c r="D17" s="70"/>
      <c r="E17" s="70"/>
      <c r="F17" s="70"/>
      <c r="G17" s="70"/>
      <c r="H17" s="74"/>
      <c r="I17" s="74">
        <v>170</v>
      </c>
      <c r="J17" s="74">
        <v>85</v>
      </c>
      <c r="K17" s="74"/>
    </row>
    <row r="18" spans="1:11" s="72" customFormat="1" ht="25.5" customHeight="1" x14ac:dyDescent="0.25">
      <c r="A18" s="63" t="s">
        <v>25</v>
      </c>
      <c r="B18" s="65" t="s">
        <v>19</v>
      </c>
      <c r="C18" s="63">
        <v>13</v>
      </c>
      <c r="D18" s="63">
        <v>1895</v>
      </c>
      <c r="E18" s="63">
        <v>0</v>
      </c>
      <c r="F18" s="63">
        <v>0</v>
      </c>
      <c r="G18" s="63">
        <v>17</v>
      </c>
      <c r="H18" s="62"/>
      <c r="I18" s="62"/>
      <c r="J18" s="62"/>
      <c r="K18" s="62"/>
    </row>
    <row r="19" spans="1:11" ht="25.5" customHeight="1" x14ac:dyDescent="0.25">
      <c r="A19" s="70">
        <v>1</v>
      </c>
      <c r="B19" s="69" t="s">
        <v>20</v>
      </c>
      <c r="C19" s="70"/>
      <c r="D19" s="70"/>
      <c r="E19" s="70"/>
      <c r="F19" s="70"/>
      <c r="G19" s="70"/>
      <c r="H19" s="74"/>
      <c r="I19" s="74">
        <v>150</v>
      </c>
      <c r="J19" s="74">
        <v>65</v>
      </c>
      <c r="K19" s="74"/>
    </row>
    <row r="20" spans="1:11" ht="25.5" customHeight="1" x14ac:dyDescent="0.25">
      <c r="A20" s="70">
        <v>2</v>
      </c>
      <c r="B20" s="69" t="s">
        <v>21</v>
      </c>
      <c r="C20" s="70"/>
      <c r="D20" s="70"/>
      <c r="E20" s="70"/>
      <c r="F20" s="70"/>
      <c r="G20" s="70"/>
      <c r="H20" s="74"/>
      <c r="I20" s="74">
        <v>110</v>
      </c>
      <c r="J20" s="74">
        <v>75</v>
      </c>
      <c r="K20" s="74"/>
    </row>
    <row r="21" spans="1:11" ht="25.5" customHeight="1" x14ac:dyDescent="0.25">
      <c r="A21" s="70">
        <v>3</v>
      </c>
      <c r="B21" s="76" t="s">
        <v>57</v>
      </c>
      <c r="C21" s="70"/>
      <c r="D21" s="70"/>
      <c r="E21" s="70"/>
      <c r="F21" s="70"/>
      <c r="G21" s="70"/>
      <c r="H21" s="74"/>
      <c r="I21" s="74">
        <v>125</v>
      </c>
      <c r="J21" s="74">
        <v>65</v>
      </c>
      <c r="K21" s="74"/>
    </row>
    <row r="22" spans="1:11" ht="25.5" customHeight="1" x14ac:dyDescent="0.25">
      <c r="A22" s="70">
        <v>4</v>
      </c>
      <c r="B22" s="76" t="s">
        <v>58</v>
      </c>
      <c r="C22" s="70"/>
      <c r="D22" s="70"/>
      <c r="E22" s="70"/>
      <c r="F22" s="70"/>
      <c r="G22" s="70"/>
      <c r="H22" s="74"/>
      <c r="I22" s="74">
        <v>115</v>
      </c>
      <c r="J22" s="74">
        <v>95</v>
      </c>
      <c r="K22" s="74"/>
    </row>
    <row r="23" spans="1:11" s="72" customFormat="1" ht="25.5" customHeight="1" x14ac:dyDescent="0.25">
      <c r="A23" s="63" t="s">
        <v>26</v>
      </c>
      <c r="B23" s="65" t="s">
        <v>27</v>
      </c>
      <c r="C23" s="63">
        <v>28</v>
      </c>
      <c r="D23" s="63">
        <v>4230</v>
      </c>
      <c r="E23" s="63">
        <v>8</v>
      </c>
      <c r="F23" s="63">
        <v>1545</v>
      </c>
      <c r="G23" s="63">
        <v>40</v>
      </c>
      <c r="H23" s="62"/>
      <c r="I23" s="62"/>
      <c r="J23" s="62"/>
      <c r="K23" s="62"/>
    </row>
    <row r="24" spans="1:11" ht="25.5" customHeight="1" x14ac:dyDescent="0.25">
      <c r="A24" s="70">
        <v>1</v>
      </c>
      <c r="B24" s="69" t="s">
        <v>28</v>
      </c>
      <c r="C24" s="70"/>
      <c r="D24" s="70"/>
      <c r="E24" s="70"/>
      <c r="F24" s="70"/>
      <c r="G24" s="70"/>
      <c r="H24" s="74"/>
      <c r="I24" s="74">
        <v>280</v>
      </c>
      <c r="J24" s="74">
        <v>90</v>
      </c>
      <c r="K24" s="74"/>
    </row>
    <row r="25" spans="1:11" ht="25.5" customHeight="1" x14ac:dyDescent="0.25">
      <c r="A25" s="70">
        <v>2</v>
      </c>
      <c r="B25" s="69" t="s">
        <v>29</v>
      </c>
      <c r="C25" s="70"/>
      <c r="D25" s="70"/>
      <c r="E25" s="70"/>
      <c r="F25" s="70"/>
      <c r="G25" s="70"/>
      <c r="H25" s="74"/>
      <c r="I25" s="74">
        <v>110</v>
      </c>
      <c r="J25" s="74">
        <v>65</v>
      </c>
      <c r="K25" s="74"/>
    </row>
    <row r="26" spans="1:11" ht="25.5" customHeight="1" x14ac:dyDescent="0.25">
      <c r="A26" s="70">
        <v>3</v>
      </c>
      <c r="B26" s="76" t="s">
        <v>54</v>
      </c>
      <c r="C26" s="70"/>
      <c r="D26" s="70"/>
      <c r="E26" s="70"/>
      <c r="F26" s="70"/>
      <c r="G26" s="70"/>
      <c r="H26" s="74"/>
      <c r="I26" s="74">
        <v>140</v>
      </c>
      <c r="J26" s="74"/>
      <c r="K26" s="74"/>
    </row>
    <row r="27" spans="1:11" ht="25.5" customHeight="1" x14ac:dyDescent="0.25">
      <c r="A27" s="70">
        <v>4</v>
      </c>
      <c r="B27" s="76" t="s">
        <v>55</v>
      </c>
      <c r="C27" s="70"/>
      <c r="D27" s="70"/>
      <c r="E27" s="70"/>
      <c r="F27" s="70"/>
      <c r="G27" s="70"/>
      <c r="H27" s="74"/>
      <c r="I27" s="74"/>
      <c r="J27" s="74">
        <v>100</v>
      </c>
      <c r="K27" s="74"/>
    </row>
    <row r="28" spans="1:11" ht="25.5" customHeight="1" x14ac:dyDescent="0.25">
      <c r="A28" s="70">
        <v>5</v>
      </c>
      <c r="B28" s="76" t="s">
        <v>118</v>
      </c>
      <c r="C28" s="70"/>
      <c r="D28" s="70"/>
      <c r="E28" s="70"/>
      <c r="F28" s="70"/>
      <c r="G28" s="70"/>
      <c r="H28" s="74"/>
      <c r="I28" s="74"/>
      <c r="J28" s="74">
        <v>100</v>
      </c>
      <c r="K28" s="74"/>
    </row>
    <row r="29" spans="1:11" ht="36" customHeight="1" x14ac:dyDescent="0.25">
      <c r="A29" s="70">
        <v>6</v>
      </c>
      <c r="B29" s="76" t="s">
        <v>56</v>
      </c>
      <c r="C29" s="70"/>
      <c r="D29" s="70"/>
      <c r="E29" s="70"/>
      <c r="F29" s="70"/>
      <c r="G29" s="70"/>
      <c r="H29" s="74"/>
      <c r="I29" s="74">
        <v>120</v>
      </c>
      <c r="J29" s="74">
        <v>65</v>
      </c>
      <c r="K29" s="74"/>
    </row>
    <row r="30" spans="1:11" ht="36" customHeight="1" x14ac:dyDescent="0.25">
      <c r="A30" s="70">
        <v>7</v>
      </c>
      <c r="B30" s="76" t="s">
        <v>123</v>
      </c>
      <c r="C30" s="70"/>
      <c r="D30" s="70"/>
      <c r="E30" s="70"/>
      <c r="F30" s="70"/>
      <c r="G30" s="70"/>
      <c r="H30" s="74"/>
      <c r="I30" s="74">
        <v>60</v>
      </c>
      <c r="J30" s="74">
        <v>30</v>
      </c>
      <c r="K30" s="74"/>
    </row>
    <row r="31" spans="1:11" s="72" customFormat="1" ht="25.5" customHeight="1" x14ac:dyDescent="0.25">
      <c r="A31" s="63" t="s">
        <v>30</v>
      </c>
      <c r="B31" s="65" t="s">
        <v>31</v>
      </c>
      <c r="C31" s="63">
        <v>19</v>
      </c>
      <c r="D31" s="63">
        <v>3425</v>
      </c>
      <c r="E31" s="63">
        <v>13</v>
      </c>
      <c r="F31" s="63">
        <v>5850</v>
      </c>
      <c r="G31" s="63">
        <v>40</v>
      </c>
      <c r="H31" s="62"/>
      <c r="I31" s="62"/>
      <c r="J31" s="62"/>
      <c r="K31" s="62"/>
    </row>
    <row r="32" spans="1:11" ht="25.5" customHeight="1" x14ac:dyDescent="0.25">
      <c r="A32" s="70">
        <v>1</v>
      </c>
      <c r="B32" s="69" t="s">
        <v>33</v>
      </c>
      <c r="C32" s="70"/>
      <c r="D32" s="70"/>
      <c r="E32" s="70"/>
      <c r="F32" s="70"/>
      <c r="G32" s="70"/>
      <c r="H32" s="74"/>
      <c r="I32" s="74">
        <v>520</v>
      </c>
      <c r="J32" s="74">
        <v>205</v>
      </c>
      <c r="K32" s="74"/>
    </row>
    <row r="33" spans="1:11" s="72" customFormat="1" ht="25.5" customHeight="1" x14ac:dyDescent="0.25">
      <c r="A33" s="63" t="s">
        <v>34</v>
      </c>
      <c r="B33" s="65" t="s">
        <v>35</v>
      </c>
      <c r="C33" s="63">
        <v>33</v>
      </c>
      <c r="D33" s="63">
        <v>4965</v>
      </c>
      <c r="E33" s="63">
        <v>15</v>
      </c>
      <c r="F33" s="63">
        <v>6395</v>
      </c>
      <c r="G33" s="63">
        <v>58</v>
      </c>
      <c r="H33" s="62"/>
      <c r="I33" s="62"/>
      <c r="J33" s="62"/>
      <c r="K33" s="62"/>
    </row>
    <row r="34" spans="1:11" ht="25.5" customHeight="1" x14ac:dyDescent="0.25">
      <c r="A34" s="70">
        <v>1</v>
      </c>
      <c r="B34" s="69" t="s">
        <v>36</v>
      </c>
      <c r="C34" s="70"/>
      <c r="D34" s="70"/>
      <c r="E34" s="70"/>
      <c r="F34" s="70"/>
      <c r="G34" s="70"/>
      <c r="H34" s="74"/>
      <c r="I34" s="74"/>
      <c r="J34" s="74"/>
      <c r="K34" s="74"/>
    </row>
    <row r="35" spans="1:11" ht="25.5" customHeight="1" x14ac:dyDescent="0.25">
      <c r="A35" s="70">
        <v>2</v>
      </c>
      <c r="B35" s="69" t="s">
        <v>37</v>
      </c>
      <c r="C35" s="70"/>
      <c r="D35" s="70"/>
      <c r="E35" s="70"/>
      <c r="F35" s="70"/>
      <c r="G35" s="70"/>
      <c r="H35" s="74"/>
      <c r="I35" s="74">
        <v>150</v>
      </c>
      <c r="J35" s="74">
        <v>65</v>
      </c>
      <c r="K35" s="74"/>
    </row>
    <row r="36" spans="1:11" ht="25.5" customHeight="1" x14ac:dyDescent="0.25">
      <c r="A36" s="70">
        <v>3</v>
      </c>
      <c r="B36" s="76" t="s">
        <v>50</v>
      </c>
      <c r="C36" s="70"/>
      <c r="D36" s="70"/>
      <c r="E36" s="70"/>
      <c r="F36" s="70"/>
      <c r="G36" s="70"/>
      <c r="H36" s="74"/>
      <c r="I36" s="74">
        <v>75</v>
      </c>
      <c r="J36" s="74">
        <v>85</v>
      </c>
      <c r="K36" s="74"/>
    </row>
    <row r="37" spans="1:11" ht="25.5" customHeight="1" x14ac:dyDescent="0.25">
      <c r="A37" s="70">
        <v>4</v>
      </c>
      <c r="B37" s="76" t="s">
        <v>51</v>
      </c>
      <c r="C37" s="70"/>
      <c r="D37" s="70"/>
      <c r="E37" s="70"/>
      <c r="F37" s="70"/>
      <c r="G37" s="70"/>
      <c r="H37" s="74"/>
      <c r="I37" s="74">
        <v>85</v>
      </c>
      <c r="J37" s="74">
        <v>65</v>
      </c>
      <c r="K37" s="74"/>
    </row>
    <row r="38" spans="1:11" ht="25.5" customHeight="1" x14ac:dyDescent="0.25">
      <c r="A38" s="70">
        <v>5</v>
      </c>
      <c r="B38" s="76" t="s">
        <v>52</v>
      </c>
      <c r="C38" s="70"/>
      <c r="D38" s="70"/>
      <c r="E38" s="70"/>
      <c r="F38" s="70"/>
      <c r="G38" s="70"/>
      <c r="H38" s="74"/>
      <c r="I38" s="74">
        <v>110</v>
      </c>
      <c r="J38" s="74"/>
      <c r="K38" s="74"/>
    </row>
    <row r="39" spans="1:11" ht="33.75" customHeight="1" x14ac:dyDescent="0.25">
      <c r="A39" s="70">
        <v>6</v>
      </c>
      <c r="B39" s="76" t="s">
        <v>70</v>
      </c>
      <c r="C39" s="70"/>
      <c r="D39" s="70"/>
      <c r="E39" s="70"/>
      <c r="F39" s="70"/>
      <c r="G39" s="70"/>
      <c r="H39" s="74"/>
      <c r="I39" s="74"/>
      <c r="J39" s="74">
        <v>85</v>
      </c>
      <c r="K39" s="74"/>
    </row>
    <row r="40" spans="1:11" ht="25.5" customHeight="1" x14ac:dyDescent="0.25">
      <c r="A40" s="70">
        <v>7</v>
      </c>
      <c r="B40" s="76" t="s">
        <v>36</v>
      </c>
      <c r="C40" s="70"/>
      <c r="D40" s="70"/>
      <c r="E40" s="70"/>
      <c r="F40" s="70"/>
      <c r="G40" s="70"/>
      <c r="H40" s="74"/>
      <c r="I40" s="74">
        <v>150</v>
      </c>
      <c r="J40" s="74">
        <v>85</v>
      </c>
      <c r="K40" s="74"/>
    </row>
    <row r="41" spans="1:11" ht="25.5" customHeight="1" x14ac:dyDescent="0.25">
      <c r="A41" s="70">
        <v>8</v>
      </c>
      <c r="B41" s="76" t="s">
        <v>53</v>
      </c>
      <c r="C41" s="70"/>
      <c r="D41" s="70"/>
      <c r="E41" s="70"/>
      <c r="F41" s="70"/>
      <c r="G41" s="70"/>
      <c r="H41" s="74"/>
      <c r="I41" s="74">
        <v>85</v>
      </c>
      <c r="J41" s="74">
        <v>65</v>
      </c>
      <c r="K41" s="74"/>
    </row>
    <row r="42" spans="1:11" ht="25.5" customHeight="1" x14ac:dyDescent="0.25">
      <c r="A42" s="70">
        <v>9</v>
      </c>
      <c r="B42" s="76" t="s">
        <v>119</v>
      </c>
      <c r="C42" s="70"/>
      <c r="D42" s="70"/>
      <c r="E42" s="70"/>
      <c r="F42" s="70"/>
      <c r="G42" s="70"/>
      <c r="H42" s="74"/>
      <c r="I42" s="74">
        <v>130</v>
      </c>
      <c r="J42" s="74">
        <v>90</v>
      </c>
      <c r="K42" s="74"/>
    </row>
    <row r="43" spans="1:11" s="72" customFormat="1" ht="31.5" customHeight="1" x14ac:dyDescent="0.25">
      <c r="A43" s="67" t="s">
        <v>38</v>
      </c>
      <c r="B43" s="65" t="s">
        <v>39</v>
      </c>
      <c r="C43" s="63">
        <v>12</v>
      </c>
      <c r="D43" s="63">
        <v>1703</v>
      </c>
      <c r="E43" s="63">
        <v>5</v>
      </c>
      <c r="F43" s="63">
        <v>690</v>
      </c>
      <c r="G43" s="63">
        <v>18</v>
      </c>
      <c r="H43" s="62"/>
      <c r="I43" s="62"/>
      <c r="J43" s="62"/>
      <c r="K43" s="62"/>
    </row>
    <row r="44" spans="1:11" ht="25.5" customHeight="1" x14ac:dyDescent="0.25">
      <c r="A44" s="71">
        <v>1</v>
      </c>
      <c r="B44" s="69" t="s">
        <v>40</v>
      </c>
      <c r="C44" s="70"/>
      <c r="D44" s="70"/>
      <c r="E44" s="70"/>
      <c r="F44" s="70"/>
      <c r="G44" s="70"/>
      <c r="H44" s="74"/>
      <c r="I44" s="74">
        <v>150</v>
      </c>
      <c r="J44" s="74"/>
      <c r="K44" s="74"/>
    </row>
    <row r="45" spans="1:11" ht="25.5" customHeight="1" x14ac:dyDescent="0.25">
      <c r="A45" s="71">
        <v>2</v>
      </c>
      <c r="B45" s="69" t="s">
        <v>41</v>
      </c>
      <c r="C45" s="70"/>
      <c r="D45" s="70"/>
      <c r="E45" s="70"/>
      <c r="F45" s="70"/>
      <c r="G45" s="70"/>
      <c r="H45" s="74"/>
      <c r="I45" s="74"/>
      <c r="J45" s="74">
        <v>100</v>
      </c>
      <c r="K45" s="74"/>
    </row>
    <row r="46" spans="1:11" ht="25.5" customHeight="1" x14ac:dyDescent="0.25">
      <c r="A46" s="71">
        <v>3</v>
      </c>
      <c r="B46" s="69" t="s">
        <v>42</v>
      </c>
      <c r="C46" s="70"/>
      <c r="D46" s="70"/>
      <c r="E46" s="70"/>
      <c r="F46" s="70"/>
      <c r="G46" s="70"/>
      <c r="H46" s="74"/>
      <c r="I46" s="74">
        <v>150</v>
      </c>
      <c r="J46" s="74">
        <v>65</v>
      </c>
      <c r="K46" s="74"/>
    </row>
    <row r="47" spans="1:11" ht="25.5" customHeight="1" x14ac:dyDescent="0.25">
      <c r="A47" s="71">
        <v>4</v>
      </c>
      <c r="B47" s="69" t="s">
        <v>43</v>
      </c>
      <c r="C47" s="70"/>
      <c r="D47" s="70"/>
      <c r="E47" s="70"/>
      <c r="F47" s="70"/>
      <c r="G47" s="70"/>
      <c r="H47" s="74"/>
      <c r="I47" s="74">
        <v>80</v>
      </c>
      <c r="J47" s="74">
        <v>45</v>
      </c>
      <c r="K47" s="74"/>
    </row>
    <row r="48" spans="1:11" s="72" customFormat="1" ht="25.5" customHeight="1" x14ac:dyDescent="0.25">
      <c r="A48" s="67" t="s">
        <v>44</v>
      </c>
      <c r="B48" s="65" t="s">
        <v>45</v>
      </c>
      <c r="C48" s="63">
        <v>21</v>
      </c>
      <c r="D48" s="63">
        <v>2970</v>
      </c>
      <c r="E48" s="63">
        <v>6</v>
      </c>
      <c r="F48" s="63">
        <v>2650</v>
      </c>
      <c r="G48" s="63">
        <v>33</v>
      </c>
      <c r="H48" s="62"/>
      <c r="I48" s="62"/>
      <c r="J48" s="62"/>
      <c r="K48" s="62"/>
    </row>
    <row r="49" spans="1:11" ht="25.5" customHeight="1" x14ac:dyDescent="0.25">
      <c r="A49" s="71">
        <v>1</v>
      </c>
      <c r="B49" s="69" t="s">
        <v>46</v>
      </c>
      <c r="C49" s="70"/>
      <c r="D49" s="70"/>
      <c r="E49" s="70"/>
      <c r="F49" s="70"/>
      <c r="G49" s="70"/>
      <c r="H49" s="74"/>
      <c r="I49" s="74">
        <v>160</v>
      </c>
      <c r="J49" s="74">
        <v>65</v>
      </c>
      <c r="K49" s="74"/>
    </row>
    <row r="50" spans="1:11" ht="25.5" customHeight="1" x14ac:dyDescent="0.25">
      <c r="A50" s="71">
        <v>2</v>
      </c>
      <c r="B50" s="69" t="s">
        <v>47</v>
      </c>
      <c r="C50" s="70"/>
      <c r="D50" s="70"/>
      <c r="E50" s="70"/>
      <c r="F50" s="70"/>
      <c r="G50" s="70"/>
      <c r="H50" s="74"/>
      <c r="I50" s="74">
        <v>160</v>
      </c>
      <c r="J50" s="74">
        <v>65</v>
      </c>
      <c r="K50" s="74"/>
    </row>
    <row r="51" spans="1:11" ht="30" customHeight="1" x14ac:dyDescent="0.25">
      <c r="A51" s="71">
        <v>3</v>
      </c>
      <c r="B51" s="69" t="s">
        <v>48</v>
      </c>
      <c r="C51" s="70"/>
      <c r="D51" s="70"/>
      <c r="E51" s="70"/>
      <c r="F51" s="70"/>
      <c r="G51" s="70"/>
      <c r="H51" s="74"/>
      <c r="I51" s="74">
        <v>160</v>
      </c>
      <c r="J51" s="74">
        <v>65</v>
      </c>
      <c r="K51" s="74"/>
    </row>
    <row r="52" spans="1:11" ht="30" customHeight="1" x14ac:dyDescent="0.25">
      <c r="A52" s="71">
        <v>4</v>
      </c>
      <c r="B52" s="69" t="s">
        <v>120</v>
      </c>
      <c r="C52" s="70"/>
      <c r="D52" s="70"/>
      <c r="E52" s="70"/>
      <c r="F52" s="70"/>
      <c r="G52" s="70"/>
      <c r="H52" s="74"/>
      <c r="I52" s="74">
        <v>75</v>
      </c>
      <c r="J52" s="74">
        <v>50</v>
      </c>
      <c r="K52" s="74"/>
    </row>
    <row r="53" spans="1:11" ht="30" customHeight="1" x14ac:dyDescent="0.25">
      <c r="A53" s="71">
        <v>5</v>
      </c>
      <c r="B53" s="69" t="s">
        <v>124</v>
      </c>
      <c r="C53" s="70"/>
      <c r="D53" s="70"/>
      <c r="E53" s="70"/>
      <c r="F53" s="70"/>
      <c r="G53" s="70"/>
      <c r="H53" s="74"/>
      <c r="I53" s="74">
        <v>60</v>
      </c>
      <c r="J53" s="74">
        <v>30</v>
      </c>
      <c r="K53" s="74"/>
    </row>
    <row r="54" spans="1:11" ht="30" customHeight="1" x14ac:dyDescent="0.25">
      <c r="A54" s="67" t="s">
        <v>121</v>
      </c>
      <c r="B54" s="65" t="s">
        <v>125</v>
      </c>
      <c r="C54" s="70"/>
      <c r="D54" s="70"/>
      <c r="E54" s="70"/>
      <c r="F54" s="70"/>
      <c r="G54" s="70"/>
      <c r="H54" s="74"/>
      <c r="I54" s="74"/>
      <c r="J54" s="74"/>
      <c r="K54" s="74"/>
    </row>
    <row r="55" spans="1:11" ht="30" customHeight="1" x14ac:dyDescent="0.25">
      <c r="A55" s="71">
        <v>1</v>
      </c>
      <c r="B55" s="69" t="s">
        <v>126</v>
      </c>
      <c r="C55" s="70"/>
      <c r="D55" s="70"/>
      <c r="E55" s="70"/>
      <c r="F55" s="70"/>
      <c r="G55" s="70"/>
      <c r="H55" s="74"/>
      <c r="I55" s="74">
        <v>70</v>
      </c>
      <c r="J55" s="74"/>
      <c r="K55" s="74"/>
    </row>
    <row r="56" spans="1:11" ht="30" customHeight="1" x14ac:dyDescent="0.25">
      <c r="A56" s="71">
        <v>2</v>
      </c>
      <c r="B56" s="69" t="s">
        <v>122</v>
      </c>
      <c r="C56" s="70"/>
      <c r="D56" s="70"/>
      <c r="E56" s="70"/>
      <c r="F56" s="70"/>
      <c r="G56" s="70"/>
      <c r="H56" s="74"/>
      <c r="I56" s="74">
        <v>60</v>
      </c>
      <c r="J56" s="74">
        <v>60</v>
      </c>
      <c r="K56" s="74"/>
    </row>
    <row r="57" spans="1:11" ht="25.5" customHeight="1" x14ac:dyDescent="0.25">
      <c r="A57" s="71"/>
      <c r="B57" s="65" t="s">
        <v>2</v>
      </c>
      <c r="C57" s="63">
        <f>SUM(C6:C51)</f>
        <v>232</v>
      </c>
      <c r="D57" s="63">
        <f>SUM(D6:D51)</f>
        <v>31402</v>
      </c>
      <c r="E57" s="63">
        <f>SUM(E6:E51)</f>
        <v>103</v>
      </c>
      <c r="F57" s="63">
        <f>SUM(F6:F51)</f>
        <v>40505</v>
      </c>
      <c r="G57" s="63">
        <f>SUM(G6:G51)</f>
        <v>391</v>
      </c>
      <c r="H57" s="74"/>
      <c r="I57" s="74">
        <f>SUM(I6:I56)</f>
        <v>4950</v>
      </c>
      <c r="J57" s="74">
        <f>SUM(J6:J56)</f>
        <v>2765</v>
      </c>
      <c r="K57" s="74"/>
    </row>
    <row r="58" spans="1:11" ht="25.5" customHeight="1" x14ac:dyDescent="0.25">
      <c r="B58" s="73" t="s">
        <v>66</v>
      </c>
      <c r="C58" s="75">
        <f>C57-C6-C8</f>
        <v>178</v>
      </c>
      <c r="D58" s="75">
        <f>D57-D6-D8</f>
        <v>26857</v>
      </c>
      <c r="E58" s="75">
        <f>E57-E6-E8</f>
        <v>69</v>
      </c>
      <c r="F58" s="75">
        <f>F57-F6-F8</f>
        <v>25910</v>
      </c>
      <c r="G58" s="75">
        <v>296</v>
      </c>
    </row>
    <row r="59" spans="1:11" ht="25.5" customHeight="1" x14ac:dyDescent="0.25">
      <c r="I59" s="77">
        <f>I57*2</f>
        <v>9900</v>
      </c>
    </row>
    <row r="60" spans="1:11" x14ac:dyDescent="0.25">
      <c r="I60" s="77">
        <f>I59+J57</f>
        <v>12665</v>
      </c>
    </row>
    <row r="61" spans="1:11" x14ac:dyDescent="0.25">
      <c r="I61" s="77">
        <f>I60/25</f>
        <v>506.6</v>
      </c>
    </row>
  </sheetData>
  <mergeCells count="7">
    <mergeCell ref="A2:K2"/>
    <mergeCell ref="A4:A5"/>
    <mergeCell ref="B4:B5"/>
    <mergeCell ref="C4:F4"/>
    <mergeCell ref="G4:G5"/>
    <mergeCell ref="H4:H5"/>
    <mergeCell ref="I4:J4"/>
  </mergeCells>
  <pageMargins left="0.7" right="0.7" top="0.25" bottom="0.2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Sheet1</vt:lpstr>
      <vt:lpstr>chuong trinh </vt:lpstr>
      <vt:lpstr>TSDT thongke</vt:lpstr>
      <vt:lpstr>tong hop quy mo</vt:lpstr>
      <vt:lpstr>'chuong trinh '!Print_Titles</vt:lpstr>
      <vt:lpstr>Sheet1!Print_Titles</vt:lpstr>
      <vt:lpstr>'tong hop quy mo'!Print_Titles</vt:lpstr>
      <vt:lpstr>'TSDT thongke'!Print_Titles</vt:lpstr>
    </vt:vector>
  </TitlesOfParts>
  <Company>andongnhi.violet.vn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andongnhi</dc:creator>
  <cp:lastModifiedBy>Mai Huynh</cp:lastModifiedBy>
  <cp:lastPrinted>2020-03-27T04:43:51Z</cp:lastPrinted>
  <dcterms:created xsi:type="dcterms:W3CDTF">2017-11-17T08:44:38Z</dcterms:created>
  <dcterms:modified xsi:type="dcterms:W3CDTF">2020-04-01T10:34:35Z</dcterms:modified>
</cp:coreProperties>
</file>